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miloAndres\OneDrive - UNIDAD ADMINISTRATIVA ESPECIAL AERONAUTICA CIVIL\AEROCIVIL\Bases de datos\Boletines\Octubre\"/>
    </mc:Choice>
  </mc:AlternateContent>
  <xr:revisionPtr revIDLastSave="0" documentId="13_ncr:1_{655EB70C-0DC3-4393-9E49-5706484352DF}" xr6:coauthVersionLast="45" xr6:coauthVersionMax="45" xr10:uidLastSave="{00000000-0000-0000-0000-000000000000}"/>
  <bookViews>
    <workbookView xWindow="-120" yWindow="-120" windowWidth="20730" windowHeight="11160" xr2:uid="{08EE50B1-D5A8-4DF6-AD6D-51A02B0813A1}"/>
  </bookViews>
  <sheets>
    <sheet name="INDICE" sheetId="1" r:id="rId1"/>
    <sheet name="Novedades" sheetId="3" r:id="rId2"/>
    <sheet name="Cuadro 2.1A" sheetId="4" r:id="rId3"/>
    <sheet name="Cuadro 2.1B" sheetId="5" r:id="rId4"/>
    <sheet name="CUADRO 2.2A" sheetId="6" r:id="rId5"/>
    <sheet name="CUADRO 2.2B" sheetId="7" r:id="rId6"/>
    <sheet name="CUADRO 2.3A" sheetId="8" r:id="rId7"/>
    <sheet name="CUADRO 2.3B" sheetId="9" r:id="rId8"/>
    <sheet name="CUADRO 2.4" sheetId="10" r:id="rId9"/>
    <sheet name="CUADRO 2.5" sheetId="11" r:id="rId10"/>
  </sheets>
  <definedNames>
    <definedName name="_xlnm._FilterDatabase" localSheetId="7" hidden="1">'CUADRO 2.3B'!$A$8:$S$745</definedName>
    <definedName name="_xlnm._FilterDatabase" localSheetId="8" hidden="1">'CUADRO 2.4'!$A$8:$S$196</definedName>
    <definedName name="_xlnm._FilterDatabase" localSheetId="9" hidden="1">'CUADRO 2.5'!$A$8:$S$8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4" i="11" l="1"/>
  <c r="G64" i="11"/>
  <c r="J64" i="11" s="1"/>
  <c r="H64" i="11"/>
  <c r="I64" i="11"/>
  <c r="M64" i="11"/>
  <c r="P64" i="11"/>
  <c r="S64" i="11" s="1"/>
  <c r="Q64" i="11"/>
  <c r="R64" i="11"/>
  <c r="R110" i="11"/>
  <c r="R111" i="11"/>
  <c r="Q110" i="11"/>
  <c r="Q111" i="11"/>
  <c r="P110" i="11"/>
  <c r="P111" i="11"/>
  <c r="M110" i="11"/>
  <c r="M111" i="11"/>
  <c r="S111" i="11" s="1"/>
  <c r="I110" i="11"/>
  <c r="I111" i="11"/>
  <c r="H110" i="11"/>
  <c r="H111" i="11"/>
  <c r="G110" i="11"/>
  <c r="G111" i="11"/>
  <c r="D110" i="11"/>
  <c r="J110" i="11" s="1"/>
  <c r="D111" i="11"/>
  <c r="J111" i="11" s="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R189" i="10"/>
  <c r="R190" i="10"/>
  <c r="R191" i="10"/>
  <c r="R192" i="10"/>
  <c r="R193" i="10"/>
  <c r="R194" i="10"/>
  <c r="R195" i="10"/>
  <c r="R196" i="10"/>
  <c r="Q189" i="10"/>
  <c r="Q190" i="10"/>
  <c r="Q191" i="10"/>
  <c r="Q192" i="10"/>
  <c r="Q193" i="10"/>
  <c r="Q194" i="10"/>
  <c r="Q195" i="10"/>
  <c r="Q196" i="10"/>
  <c r="P189" i="10"/>
  <c r="P190" i="10"/>
  <c r="P191" i="10"/>
  <c r="P192" i="10"/>
  <c r="P193" i="10"/>
  <c r="P194" i="10"/>
  <c r="P195" i="10"/>
  <c r="P196" i="10"/>
  <c r="M189" i="10"/>
  <c r="S189" i="10" s="1"/>
  <c r="M190" i="10"/>
  <c r="S190" i="10" s="1"/>
  <c r="M191" i="10"/>
  <c r="S191" i="10" s="1"/>
  <c r="M192" i="10"/>
  <c r="M193" i="10"/>
  <c r="S193" i="10" s="1"/>
  <c r="M194" i="10"/>
  <c r="S194" i="10" s="1"/>
  <c r="M195" i="10"/>
  <c r="S195" i="10" s="1"/>
  <c r="M196" i="10"/>
  <c r="S196" i="10" s="1"/>
  <c r="I189" i="10"/>
  <c r="I190" i="10"/>
  <c r="I191" i="10"/>
  <c r="I192" i="10"/>
  <c r="I193" i="10"/>
  <c r="I194" i="10"/>
  <c r="I195" i="10"/>
  <c r="I196" i="10"/>
  <c r="H189" i="10"/>
  <c r="H190" i="10"/>
  <c r="H191" i="10"/>
  <c r="H192" i="10"/>
  <c r="H193" i="10"/>
  <c r="H194" i="10"/>
  <c r="H195" i="10"/>
  <c r="H196" i="10"/>
  <c r="G189" i="10"/>
  <c r="G190" i="10"/>
  <c r="G191" i="10"/>
  <c r="G192" i="10"/>
  <c r="G193" i="10"/>
  <c r="G194" i="10"/>
  <c r="G195" i="10"/>
  <c r="G196" i="10"/>
  <c r="D189" i="10"/>
  <c r="J189" i="10" s="1"/>
  <c r="D190" i="10"/>
  <c r="J190" i="10" s="1"/>
  <c r="D191" i="10"/>
  <c r="J191" i="10" s="1"/>
  <c r="D192" i="10"/>
  <c r="J192" i="10" s="1"/>
  <c r="D193" i="10"/>
  <c r="J193" i="10" s="1"/>
  <c r="D194" i="10"/>
  <c r="J194" i="10" s="1"/>
  <c r="D195" i="10"/>
  <c r="J195" i="10" s="1"/>
  <c r="D196" i="10"/>
  <c r="J196" i="10" s="1"/>
  <c r="S110" i="11" l="1"/>
  <c r="S192" i="10"/>
  <c r="R729" i="9"/>
  <c r="R730" i="9"/>
  <c r="R731" i="9"/>
  <c r="R732" i="9"/>
  <c r="R733" i="9"/>
  <c r="R734" i="9"/>
  <c r="R735" i="9"/>
  <c r="R736" i="9"/>
  <c r="R737" i="9"/>
  <c r="R738" i="9"/>
  <c r="R739" i="9"/>
  <c r="R740" i="9"/>
  <c r="R741" i="9"/>
  <c r="R742" i="9"/>
  <c r="R743" i="9"/>
  <c r="R744" i="9"/>
  <c r="R745" i="9"/>
  <c r="Q729" i="9"/>
  <c r="Q730" i="9"/>
  <c r="Q731" i="9"/>
  <c r="Q732" i="9"/>
  <c r="Q733" i="9"/>
  <c r="Q734" i="9"/>
  <c r="Q735" i="9"/>
  <c r="Q736" i="9"/>
  <c r="Q737" i="9"/>
  <c r="Q738" i="9"/>
  <c r="Q739" i="9"/>
  <c r="Q740" i="9"/>
  <c r="Q741" i="9"/>
  <c r="Q742" i="9"/>
  <c r="Q743" i="9"/>
  <c r="Q744" i="9"/>
  <c r="Q745" i="9"/>
  <c r="P729" i="9"/>
  <c r="P730" i="9"/>
  <c r="P731" i="9"/>
  <c r="P732" i="9"/>
  <c r="P733" i="9"/>
  <c r="P734" i="9"/>
  <c r="P735" i="9"/>
  <c r="P736" i="9"/>
  <c r="P737" i="9"/>
  <c r="P738" i="9"/>
  <c r="P739" i="9"/>
  <c r="P740" i="9"/>
  <c r="P741" i="9"/>
  <c r="P742" i="9"/>
  <c r="P743" i="9"/>
  <c r="P744" i="9"/>
  <c r="P745" i="9"/>
  <c r="M729" i="9"/>
  <c r="M730" i="9"/>
  <c r="M731" i="9"/>
  <c r="S731" i="9" s="1"/>
  <c r="M732" i="9"/>
  <c r="S732" i="9" s="1"/>
  <c r="M733" i="9"/>
  <c r="M734" i="9"/>
  <c r="M735" i="9"/>
  <c r="S735" i="9" s="1"/>
  <c r="M736" i="9"/>
  <c r="S736" i="9" s="1"/>
  <c r="M737" i="9"/>
  <c r="M738" i="9"/>
  <c r="M739" i="9"/>
  <c r="S739" i="9" s="1"/>
  <c r="M740" i="9"/>
  <c r="S740" i="9" s="1"/>
  <c r="M741" i="9"/>
  <c r="M742" i="9"/>
  <c r="M743" i="9"/>
  <c r="S743" i="9" s="1"/>
  <c r="M744" i="9"/>
  <c r="S744" i="9" s="1"/>
  <c r="M745" i="9"/>
  <c r="I729" i="9"/>
  <c r="I730" i="9"/>
  <c r="I731" i="9"/>
  <c r="I732" i="9"/>
  <c r="I733" i="9"/>
  <c r="I734" i="9"/>
  <c r="I735" i="9"/>
  <c r="I736" i="9"/>
  <c r="I737" i="9"/>
  <c r="I738" i="9"/>
  <c r="I739" i="9"/>
  <c r="I740" i="9"/>
  <c r="I741" i="9"/>
  <c r="I742" i="9"/>
  <c r="I743" i="9"/>
  <c r="I744" i="9"/>
  <c r="I745" i="9"/>
  <c r="H729" i="9"/>
  <c r="H730" i="9"/>
  <c r="H731" i="9"/>
  <c r="H732" i="9"/>
  <c r="H733" i="9"/>
  <c r="H734" i="9"/>
  <c r="H735" i="9"/>
  <c r="H736" i="9"/>
  <c r="H737" i="9"/>
  <c r="H738" i="9"/>
  <c r="H739" i="9"/>
  <c r="H740" i="9"/>
  <c r="H741" i="9"/>
  <c r="H742" i="9"/>
  <c r="H743" i="9"/>
  <c r="H744" i="9"/>
  <c r="H745" i="9"/>
  <c r="D729" i="9"/>
  <c r="D730" i="9"/>
  <c r="D731" i="9"/>
  <c r="D732" i="9"/>
  <c r="D733" i="9"/>
  <c r="D734" i="9"/>
  <c r="D735" i="9"/>
  <c r="D736" i="9"/>
  <c r="D737" i="9"/>
  <c r="D738" i="9"/>
  <c r="D739" i="9"/>
  <c r="D740" i="9"/>
  <c r="D741" i="9"/>
  <c r="D742" i="9"/>
  <c r="D743" i="9"/>
  <c r="D744" i="9"/>
  <c r="D745" i="9"/>
  <c r="G729" i="9"/>
  <c r="G730" i="9"/>
  <c r="G731" i="9"/>
  <c r="J731" i="9" s="1"/>
  <c r="G732" i="9"/>
  <c r="J732" i="9" s="1"/>
  <c r="G733" i="9"/>
  <c r="G734" i="9"/>
  <c r="G735" i="9"/>
  <c r="J735" i="9" s="1"/>
  <c r="G736" i="9"/>
  <c r="J736" i="9" s="1"/>
  <c r="G737" i="9"/>
  <c r="G738" i="9"/>
  <c r="G739" i="9"/>
  <c r="J739" i="9" s="1"/>
  <c r="G740" i="9"/>
  <c r="J740" i="9" s="1"/>
  <c r="G741" i="9"/>
  <c r="G742" i="9"/>
  <c r="G743" i="9"/>
  <c r="J743" i="9" s="1"/>
  <c r="G744" i="9"/>
  <c r="J744" i="9" s="1"/>
  <c r="G745" i="9"/>
  <c r="H9" i="9"/>
  <c r="I9" i="9"/>
  <c r="H10" i="9"/>
  <c r="I10" i="9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H24" i="9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H31" i="9"/>
  <c r="I31" i="9"/>
  <c r="H32" i="9"/>
  <c r="I32" i="9"/>
  <c r="H33" i="9"/>
  <c r="I33" i="9"/>
  <c r="H34" i="9"/>
  <c r="I34" i="9"/>
  <c r="H35" i="9"/>
  <c r="I35" i="9"/>
  <c r="H36" i="9"/>
  <c r="I36" i="9"/>
  <c r="H37" i="9"/>
  <c r="I37" i="9"/>
  <c r="H38" i="9"/>
  <c r="I38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H50" i="9"/>
  <c r="I50" i="9"/>
  <c r="H51" i="9"/>
  <c r="I51" i="9"/>
  <c r="H52" i="9"/>
  <c r="I52" i="9"/>
  <c r="H53" i="9"/>
  <c r="I53" i="9"/>
  <c r="H54" i="9"/>
  <c r="I54" i="9"/>
  <c r="H55" i="9"/>
  <c r="I55" i="9"/>
  <c r="H56" i="9"/>
  <c r="I56" i="9"/>
  <c r="H57" i="9"/>
  <c r="I57" i="9"/>
  <c r="H58" i="9"/>
  <c r="I58" i="9"/>
  <c r="H59" i="9"/>
  <c r="I59" i="9"/>
  <c r="H60" i="9"/>
  <c r="I60" i="9"/>
  <c r="H61" i="9"/>
  <c r="I61" i="9"/>
  <c r="H62" i="9"/>
  <c r="I62" i="9"/>
  <c r="H63" i="9"/>
  <c r="I63" i="9"/>
  <c r="H64" i="9"/>
  <c r="I64" i="9"/>
  <c r="H65" i="9"/>
  <c r="I65" i="9"/>
  <c r="H66" i="9"/>
  <c r="I66" i="9"/>
  <c r="H67" i="9"/>
  <c r="I67" i="9"/>
  <c r="H68" i="9"/>
  <c r="I68" i="9"/>
  <c r="H69" i="9"/>
  <c r="I69" i="9"/>
  <c r="H70" i="9"/>
  <c r="I70" i="9"/>
  <c r="H71" i="9"/>
  <c r="I71" i="9"/>
  <c r="H72" i="9"/>
  <c r="I72" i="9"/>
  <c r="H73" i="9"/>
  <c r="I73" i="9"/>
  <c r="H74" i="9"/>
  <c r="I74" i="9"/>
  <c r="H75" i="9"/>
  <c r="I75" i="9"/>
  <c r="H76" i="9"/>
  <c r="I76" i="9"/>
  <c r="H77" i="9"/>
  <c r="I77" i="9"/>
  <c r="H78" i="9"/>
  <c r="I78" i="9"/>
  <c r="H79" i="9"/>
  <c r="I79" i="9"/>
  <c r="H80" i="9"/>
  <c r="I80" i="9"/>
  <c r="H81" i="9"/>
  <c r="I81" i="9"/>
  <c r="H82" i="9"/>
  <c r="I82" i="9"/>
  <c r="H83" i="9"/>
  <c r="I83" i="9"/>
  <c r="H84" i="9"/>
  <c r="I84" i="9"/>
  <c r="H85" i="9"/>
  <c r="I85" i="9"/>
  <c r="H86" i="9"/>
  <c r="I86" i="9"/>
  <c r="H87" i="9"/>
  <c r="I87" i="9"/>
  <c r="H88" i="9"/>
  <c r="I88" i="9"/>
  <c r="H89" i="9"/>
  <c r="I89" i="9"/>
  <c r="H90" i="9"/>
  <c r="I90" i="9"/>
  <c r="H91" i="9"/>
  <c r="I91" i="9"/>
  <c r="H92" i="9"/>
  <c r="I92" i="9"/>
  <c r="H93" i="9"/>
  <c r="I93" i="9"/>
  <c r="H94" i="9"/>
  <c r="I94" i="9"/>
  <c r="H95" i="9"/>
  <c r="I95" i="9"/>
  <c r="H96" i="9"/>
  <c r="I96" i="9"/>
  <c r="H97" i="9"/>
  <c r="I97" i="9"/>
  <c r="H98" i="9"/>
  <c r="I98" i="9"/>
  <c r="H99" i="9"/>
  <c r="I99" i="9"/>
  <c r="H100" i="9"/>
  <c r="I100" i="9"/>
  <c r="H101" i="9"/>
  <c r="I101" i="9"/>
  <c r="H102" i="9"/>
  <c r="I102" i="9"/>
  <c r="H103" i="9"/>
  <c r="I103" i="9"/>
  <c r="H104" i="9"/>
  <c r="I104" i="9"/>
  <c r="H105" i="9"/>
  <c r="I105" i="9"/>
  <c r="H106" i="9"/>
  <c r="I106" i="9"/>
  <c r="H107" i="9"/>
  <c r="I107" i="9"/>
  <c r="H108" i="9"/>
  <c r="I108" i="9"/>
  <c r="H109" i="9"/>
  <c r="I109" i="9"/>
  <c r="H110" i="9"/>
  <c r="I110" i="9"/>
  <c r="H111" i="9"/>
  <c r="I111" i="9"/>
  <c r="H112" i="9"/>
  <c r="I112" i="9"/>
  <c r="H113" i="9"/>
  <c r="I113" i="9"/>
  <c r="H114" i="9"/>
  <c r="I114" i="9"/>
  <c r="H115" i="9"/>
  <c r="I115" i="9"/>
  <c r="H116" i="9"/>
  <c r="I116" i="9"/>
  <c r="H117" i="9"/>
  <c r="I117" i="9"/>
  <c r="H118" i="9"/>
  <c r="I118" i="9"/>
  <c r="H119" i="9"/>
  <c r="I119" i="9"/>
  <c r="H120" i="9"/>
  <c r="I120" i="9"/>
  <c r="H121" i="9"/>
  <c r="I121" i="9"/>
  <c r="H122" i="9"/>
  <c r="I122" i="9"/>
  <c r="H123" i="9"/>
  <c r="I123" i="9"/>
  <c r="H124" i="9"/>
  <c r="I124" i="9"/>
  <c r="H125" i="9"/>
  <c r="I125" i="9"/>
  <c r="H126" i="9"/>
  <c r="I126" i="9"/>
  <c r="H127" i="9"/>
  <c r="I127" i="9"/>
  <c r="H128" i="9"/>
  <c r="I128" i="9"/>
  <c r="H129" i="9"/>
  <c r="I129" i="9"/>
  <c r="H130" i="9"/>
  <c r="I130" i="9"/>
  <c r="H131" i="9"/>
  <c r="I131" i="9"/>
  <c r="H132" i="9"/>
  <c r="I132" i="9"/>
  <c r="H133" i="9"/>
  <c r="I133" i="9"/>
  <c r="H134" i="9"/>
  <c r="I134" i="9"/>
  <c r="H135" i="9"/>
  <c r="I135" i="9"/>
  <c r="H136" i="9"/>
  <c r="I136" i="9"/>
  <c r="H137" i="9"/>
  <c r="I137" i="9"/>
  <c r="H138" i="9"/>
  <c r="I138" i="9"/>
  <c r="H139" i="9"/>
  <c r="I139" i="9"/>
  <c r="H140" i="9"/>
  <c r="I140" i="9"/>
  <c r="H141" i="9"/>
  <c r="I141" i="9"/>
  <c r="H142" i="9"/>
  <c r="I142" i="9"/>
  <c r="H143" i="9"/>
  <c r="I143" i="9"/>
  <c r="H144" i="9"/>
  <c r="I144" i="9"/>
  <c r="H145" i="9"/>
  <c r="I145" i="9"/>
  <c r="H146" i="9"/>
  <c r="I146" i="9"/>
  <c r="H147" i="9"/>
  <c r="I147" i="9"/>
  <c r="H148" i="9"/>
  <c r="I148" i="9"/>
  <c r="H149" i="9"/>
  <c r="I149" i="9"/>
  <c r="H150" i="9"/>
  <c r="I150" i="9"/>
  <c r="H151" i="9"/>
  <c r="I151" i="9"/>
  <c r="H152" i="9"/>
  <c r="I152" i="9"/>
  <c r="H153" i="9"/>
  <c r="I153" i="9"/>
  <c r="H154" i="9"/>
  <c r="I154" i="9"/>
  <c r="H155" i="9"/>
  <c r="I155" i="9"/>
  <c r="H156" i="9"/>
  <c r="I156" i="9"/>
  <c r="H157" i="9"/>
  <c r="I157" i="9"/>
  <c r="H158" i="9"/>
  <c r="I158" i="9"/>
  <c r="H159" i="9"/>
  <c r="I159" i="9"/>
  <c r="H160" i="9"/>
  <c r="I160" i="9"/>
  <c r="H161" i="9"/>
  <c r="I161" i="9"/>
  <c r="H162" i="9"/>
  <c r="I162" i="9"/>
  <c r="H163" i="9"/>
  <c r="I163" i="9"/>
  <c r="H164" i="9"/>
  <c r="I164" i="9"/>
  <c r="H165" i="9"/>
  <c r="I165" i="9"/>
  <c r="H166" i="9"/>
  <c r="I166" i="9"/>
  <c r="H167" i="9"/>
  <c r="I167" i="9"/>
  <c r="H168" i="9"/>
  <c r="I168" i="9"/>
  <c r="H169" i="9"/>
  <c r="I169" i="9"/>
  <c r="H170" i="9"/>
  <c r="I170" i="9"/>
  <c r="H171" i="9"/>
  <c r="I171" i="9"/>
  <c r="H172" i="9"/>
  <c r="I172" i="9"/>
  <c r="H173" i="9"/>
  <c r="I173" i="9"/>
  <c r="H174" i="9"/>
  <c r="I174" i="9"/>
  <c r="H175" i="9"/>
  <c r="I175" i="9"/>
  <c r="H176" i="9"/>
  <c r="I176" i="9"/>
  <c r="H177" i="9"/>
  <c r="I177" i="9"/>
  <c r="H178" i="9"/>
  <c r="I178" i="9"/>
  <c r="H179" i="9"/>
  <c r="I179" i="9"/>
  <c r="H180" i="9"/>
  <c r="I180" i="9"/>
  <c r="H181" i="9"/>
  <c r="I181" i="9"/>
  <c r="H182" i="9"/>
  <c r="I182" i="9"/>
  <c r="H183" i="9"/>
  <c r="I183" i="9"/>
  <c r="H184" i="9"/>
  <c r="I184" i="9"/>
  <c r="H185" i="9"/>
  <c r="I185" i="9"/>
  <c r="H186" i="9"/>
  <c r="I186" i="9"/>
  <c r="H187" i="9"/>
  <c r="I187" i="9"/>
  <c r="H188" i="9"/>
  <c r="I188" i="9"/>
  <c r="H189" i="9"/>
  <c r="I189" i="9"/>
  <c r="H190" i="9"/>
  <c r="I190" i="9"/>
  <c r="H191" i="9"/>
  <c r="I191" i="9"/>
  <c r="H192" i="9"/>
  <c r="I192" i="9"/>
  <c r="H193" i="9"/>
  <c r="I193" i="9"/>
  <c r="H194" i="9"/>
  <c r="I194" i="9"/>
  <c r="H195" i="9"/>
  <c r="I195" i="9"/>
  <c r="H196" i="9"/>
  <c r="I196" i="9"/>
  <c r="H197" i="9"/>
  <c r="I197" i="9"/>
  <c r="H198" i="9"/>
  <c r="I198" i="9"/>
  <c r="H199" i="9"/>
  <c r="I199" i="9"/>
  <c r="H200" i="9"/>
  <c r="I200" i="9"/>
  <c r="H201" i="9"/>
  <c r="I201" i="9"/>
  <c r="H202" i="9"/>
  <c r="I202" i="9"/>
  <c r="H203" i="9"/>
  <c r="I203" i="9"/>
  <c r="H204" i="9"/>
  <c r="I204" i="9"/>
  <c r="H205" i="9"/>
  <c r="I205" i="9"/>
  <c r="H206" i="9"/>
  <c r="I206" i="9"/>
  <c r="H207" i="9"/>
  <c r="I207" i="9"/>
  <c r="H208" i="9"/>
  <c r="I208" i="9"/>
  <c r="H209" i="9"/>
  <c r="I209" i="9"/>
  <c r="H210" i="9"/>
  <c r="I210" i="9"/>
  <c r="H211" i="9"/>
  <c r="I211" i="9"/>
  <c r="H212" i="9"/>
  <c r="I212" i="9"/>
  <c r="H213" i="9"/>
  <c r="I213" i="9"/>
  <c r="H214" i="9"/>
  <c r="I214" i="9"/>
  <c r="H215" i="9"/>
  <c r="I215" i="9"/>
  <c r="H216" i="9"/>
  <c r="I216" i="9"/>
  <c r="H217" i="9"/>
  <c r="I217" i="9"/>
  <c r="H218" i="9"/>
  <c r="I218" i="9"/>
  <c r="H219" i="9"/>
  <c r="I219" i="9"/>
  <c r="H220" i="9"/>
  <c r="I220" i="9"/>
  <c r="H221" i="9"/>
  <c r="I221" i="9"/>
  <c r="H222" i="9"/>
  <c r="I222" i="9"/>
  <c r="H223" i="9"/>
  <c r="I223" i="9"/>
  <c r="H224" i="9"/>
  <c r="I224" i="9"/>
  <c r="H225" i="9"/>
  <c r="I225" i="9"/>
  <c r="H226" i="9"/>
  <c r="I226" i="9"/>
  <c r="H227" i="9"/>
  <c r="I227" i="9"/>
  <c r="H228" i="9"/>
  <c r="I228" i="9"/>
  <c r="H229" i="9"/>
  <c r="I229" i="9"/>
  <c r="H230" i="9"/>
  <c r="I230" i="9"/>
  <c r="H231" i="9"/>
  <c r="I231" i="9"/>
  <c r="H232" i="9"/>
  <c r="I232" i="9"/>
  <c r="H233" i="9"/>
  <c r="I233" i="9"/>
  <c r="H234" i="9"/>
  <c r="I234" i="9"/>
  <c r="H235" i="9"/>
  <c r="I235" i="9"/>
  <c r="H236" i="9"/>
  <c r="I236" i="9"/>
  <c r="H237" i="9"/>
  <c r="I237" i="9"/>
  <c r="H238" i="9"/>
  <c r="I238" i="9"/>
  <c r="H239" i="9"/>
  <c r="I239" i="9"/>
  <c r="H240" i="9"/>
  <c r="I240" i="9"/>
  <c r="H241" i="9"/>
  <c r="I241" i="9"/>
  <c r="H242" i="9"/>
  <c r="I242" i="9"/>
  <c r="H243" i="9"/>
  <c r="I243" i="9"/>
  <c r="H244" i="9"/>
  <c r="I244" i="9"/>
  <c r="H245" i="9"/>
  <c r="I245" i="9"/>
  <c r="H246" i="9"/>
  <c r="I246" i="9"/>
  <c r="H247" i="9"/>
  <c r="I247" i="9"/>
  <c r="H248" i="9"/>
  <c r="I248" i="9"/>
  <c r="H249" i="9"/>
  <c r="I249" i="9"/>
  <c r="H250" i="9"/>
  <c r="I250" i="9"/>
  <c r="H251" i="9"/>
  <c r="I251" i="9"/>
  <c r="H252" i="9"/>
  <c r="I252" i="9"/>
  <c r="H253" i="9"/>
  <c r="I253" i="9"/>
  <c r="H254" i="9"/>
  <c r="I254" i="9"/>
  <c r="H255" i="9"/>
  <c r="I255" i="9"/>
  <c r="H256" i="9"/>
  <c r="I256" i="9"/>
  <c r="H257" i="9"/>
  <c r="I257" i="9"/>
  <c r="H258" i="9"/>
  <c r="I258" i="9"/>
  <c r="H259" i="9"/>
  <c r="I259" i="9"/>
  <c r="H260" i="9"/>
  <c r="I260" i="9"/>
  <c r="H261" i="9"/>
  <c r="I261" i="9"/>
  <c r="H262" i="9"/>
  <c r="I262" i="9"/>
  <c r="H263" i="9"/>
  <c r="I263" i="9"/>
  <c r="H264" i="9"/>
  <c r="I264" i="9"/>
  <c r="H265" i="9"/>
  <c r="I265" i="9"/>
  <c r="H266" i="9"/>
  <c r="I266" i="9"/>
  <c r="H267" i="9"/>
  <c r="I267" i="9"/>
  <c r="H268" i="9"/>
  <c r="I268" i="9"/>
  <c r="H269" i="9"/>
  <c r="I269" i="9"/>
  <c r="H270" i="9"/>
  <c r="I270" i="9"/>
  <c r="H271" i="9"/>
  <c r="I271" i="9"/>
  <c r="H272" i="9"/>
  <c r="I272" i="9"/>
  <c r="H273" i="9"/>
  <c r="I273" i="9"/>
  <c r="H274" i="9"/>
  <c r="I274" i="9"/>
  <c r="H275" i="9"/>
  <c r="I275" i="9"/>
  <c r="H276" i="9"/>
  <c r="I276" i="9"/>
  <c r="H277" i="9"/>
  <c r="I277" i="9"/>
  <c r="H278" i="9"/>
  <c r="I278" i="9"/>
  <c r="H279" i="9"/>
  <c r="I279" i="9"/>
  <c r="H280" i="9"/>
  <c r="I280" i="9"/>
  <c r="H281" i="9"/>
  <c r="I281" i="9"/>
  <c r="H282" i="9"/>
  <c r="I282" i="9"/>
  <c r="H283" i="9"/>
  <c r="I283" i="9"/>
  <c r="H284" i="9"/>
  <c r="I284" i="9"/>
  <c r="H285" i="9"/>
  <c r="I285" i="9"/>
  <c r="H286" i="9"/>
  <c r="I286" i="9"/>
  <c r="H287" i="9"/>
  <c r="I287" i="9"/>
  <c r="H288" i="9"/>
  <c r="I288" i="9"/>
  <c r="H289" i="9"/>
  <c r="I289" i="9"/>
  <c r="H290" i="9"/>
  <c r="I290" i="9"/>
  <c r="H291" i="9"/>
  <c r="I291" i="9"/>
  <c r="H292" i="9"/>
  <c r="I292" i="9"/>
  <c r="H293" i="9"/>
  <c r="I293" i="9"/>
  <c r="H294" i="9"/>
  <c r="I294" i="9"/>
  <c r="H295" i="9"/>
  <c r="I295" i="9"/>
  <c r="H296" i="9"/>
  <c r="I296" i="9"/>
  <c r="H297" i="9"/>
  <c r="I297" i="9"/>
  <c r="H298" i="9"/>
  <c r="I298" i="9"/>
  <c r="H299" i="9"/>
  <c r="I299" i="9"/>
  <c r="H300" i="9"/>
  <c r="I300" i="9"/>
  <c r="H301" i="9"/>
  <c r="I301" i="9"/>
  <c r="H302" i="9"/>
  <c r="I302" i="9"/>
  <c r="H303" i="9"/>
  <c r="I303" i="9"/>
  <c r="H304" i="9"/>
  <c r="I304" i="9"/>
  <c r="H305" i="9"/>
  <c r="I305" i="9"/>
  <c r="H306" i="9"/>
  <c r="I306" i="9"/>
  <c r="H307" i="9"/>
  <c r="I307" i="9"/>
  <c r="H308" i="9"/>
  <c r="I308" i="9"/>
  <c r="H309" i="9"/>
  <c r="I309" i="9"/>
  <c r="H310" i="9"/>
  <c r="I310" i="9"/>
  <c r="H311" i="9"/>
  <c r="I311" i="9"/>
  <c r="H312" i="9"/>
  <c r="I312" i="9"/>
  <c r="H313" i="9"/>
  <c r="I313" i="9"/>
  <c r="H314" i="9"/>
  <c r="I314" i="9"/>
  <c r="H315" i="9"/>
  <c r="I315" i="9"/>
  <c r="H316" i="9"/>
  <c r="I316" i="9"/>
  <c r="H317" i="9"/>
  <c r="I317" i="9"/>
  <c r="H318" i="9"/>
  <c r="I318" i="9"/>
  <c r="H319" i="9"/>
  <c r="I319" i="9"/>
  <c r="H320" i="9"/>
  <c r="I320" i="9"/>
  <c r="H321" i="9"/>
  <c r="I321" i="9"/>
  <c r="H322" i="9"/>
  <c r="I322" i="9"/>
  <c r="H323" i="9"/>
  <c r="I323" i="9"/>
  <c r="H324" i="9"/>
  <c r="I324" i="9"/>
  <c r="H325" i="9"/>
  <c r="I325" i="9"/>
  <c r="H326" i="9"/>
  <c r="I326" i="9"/>
  <c r="H327" i="9"/>
  <c r="I327" i="9"/>
  <c r="H328" i="9"/>
  <c r="I328" i="9"/>
  <c r="H329" i="9"/>
  <c r="I329" i="9"/>
  <c r="H330" i="9"/>
  <c r="I330" i="9"/>
  <c r="H331" i="9"/>
  <c r="I331" i="9"/>
  <c r="H332" i="9"/>
  <c r="I332" i="9"/>
  <c r="H333" i="9"/>
  <c r="I333" i="9"/>
  <c r="H334" i="9"/>
  <c r="I334" i="9"/>
  <c r="H335" i="9"/>
  <c r="I335" i="9"/>
  <c r="H336" i="9"/>
  <c r="I336" i="9"/>
  <c r="H337" i="9"/>
  <c r="I337" i="9"/>
  <c r="H338" i="9"/>
  <c r="I338" i="9"/>
  <c r="H339" i="9"/>
  <c r="I339" i="9"/>
  <c r="H340" i="9"/>
  <c r="I340" i="9"/>
  <c r="H341" i="9"/>
  <c r="I341" i="9"/>
  <c r="H342" i="9"/>
  <c r="I342" i="9"/>
  <c r="H343" i="9"/>
  <c r="I343" i="9"/>
  <c r="H344" i="9"/>
  <c r="I344" i="9"/>
  <c r="H345" i="9"/>
  <c r="I345" i="9"/>
  <c r="H346" i="9"/>
  <c r="I346" i="9"/>
  <c r="H347" i="9"/>
  <c r="I347" i="9"/>
  <c r="H348" i="9"/>
  <c r="I348" i="9"/>
  <c r="H349" i="9"/>
  <c r="I349" i="9"/>
  <c r="H350" i="9"/>
  <c r="I350" i="9"/>
  <c r="H351" i="9"/>
  <c r="I351" i="9"/>
  <c r="H352" i="9"/>
  <c r="I352" i="9"/>
  <c r="H353" i="9"/>
  <c r="I353" i="9"/>
  <c r="H354" i="9"/>
  <c r="I354" i="9"/>
  <c r="H355" i="9"/>
  <c r="I355" i="9"/>
  <c r="H356" i="9"/>
  <c r="I356" i="9"/>
  <c r="H357" i="9"/>
  <c r="I357" i="9"/>
  <c r="H358" i="9"/>
  <c r="I358" i="9"/>
  <c r="H359" i="9"/>
  <c r="I359" i="9"/>
  <c r="H360" i="9"/>
  <c r="I360" i="9"/>
  <c r="H361" i="9"/>
  <c r="I361" i="9"/>
  <c r="H362" i="9"/>
  <c r="I362" i="9"/>
  <c r="H363" i="9"/>
  <c r="I363" i="9"/>
  <c r="H364" i="9"/>
  <c r="I364" i="9"/>
  <c r="H365" i="9"/>
  <c r="I365" i="9"/>
  <c r="H366" i="9"/>
  <c r="I366" i="9"/>
  <c r="H367" i="9"/>
  <c r="I367" i="9"/>
  <c r="H368" i="9"/>
  <c r="I368" i="9"/>
  <c r="H369" i="9"/>
  <c r="I369" i="9"/>
  <c r="H370" i="9"/>
  <c r="I370" i="9"/>
  <c r="H371" i="9"/>
  <c r="I371" i="9"/>
  <c r="H372" i="9"/>
  <c r="I372" i="9"/>
  <c r="H373" i="9"/>
  <c r="I373" i="9"/>
  <c r="H374" i="9"/>
  <c r="I374" i="9"/>
  <c r="H375" i="9"/>
  <c r="I375" i="9"/>
  <c r="H376" i="9"/>
  <c r="I376" i="9"/>
  <c r="H377" i="9"/>
  <c r="I377" i="9"/>
  <c r="H378" i="9"/>
  <c r="I378" i="9"/>
  <c r="H379" i="9"/>
  <c r="I379" i="9"/>
  <c r="H380" i="9"/>
  <c r="I380" i="9"/>
  <c r="H381" i="9"/>
  <c r="I381" i="9"/>
  <c r="H382" i="9"/>
  <c r="I382" i="9"/>
  <c r="H383" i="9"/>
  <c r="I383" i="9"/>
  <c r="H384" i="9"/>
  <c r="I384" i="9"/>
  <c r="H385" i="9"/>
  <c r="I385" i="9"/>
  <c r="H386" i="9"/>
  <c r="I386" i="9"/>
  <c r="H387" i="9"/>
  <c r="I387" i="9"/>
  <c r="H388" i="9"/>
  <c r="I388" i="9"/>
  <c r="H389" i="9"/>
  <c r="I389" i="9"/>
  <c r="H390" i="9"/>
  <c r="I390" i="9"/>
  <c r="H391" i="9"/>
  <c r="I391" i="9"/>
  <c r="H392" i="9"/>
  <c r="I392" i="9"/>
  <c r="H393" i="9"/>
  <c r="I393" i="9"/>
  <c r="H394" i="9"/>
  <c r="I394" i="9"/>
  <c r="H395" i="9"/>
  <c r="I395" i="9"/>
  <c r="H396" i="9"/>
  <c r="I396" i="9"/>
  <c r="H397" i="9"/>
  <c r="I397" i="9"/>
  <c r="H398" i="9"/>
  <c r="I398" i="9"/>
  <c r="H399" i="9"/>
  <c r="I399" i="9"/>
  <c r="H400" i="9"/>
  <c r="I400" i="9"/>
  <c r="H401" i="9"/>
  <c r="I401" i="9"/>
  <c r="H402" i="9"/>
  <c r="I402" i="9"/>
  <c r="H403" i="9"/>
  <c r="I403" i="9"/>
  <c r="H404" i="9"/>
  <c r="I404" i="9"/>
  <c r="H405" i="9"/>
  <c r="I405" i="9"/>
  <c r="H406" i="9"/>
  <c r="I406" i="9"/>
  <c r="H407" i="9"/>
  <c r="I407" i="9"/>
  <c r="H408" i="9"/>
  <c r="I408" i="9"/>
  <c r="H409" i="9"/>
  <c r="I409" i="9"/>
  <c r="H410" i="9"/>
  <c r="I410" i="9"/>
  <c r="H411" i="9"/>
  <c r="I411" i="9"/>
  <c r="H412" i="9"/>
  <c r="I412" i="9"/>
  <c r="H413" i="9"/>
  <c r="I413" i="9"/>
  <c r="H414" i="9"/>
  <c r="I414" i="9"/>
  <c r="H415" i="9"/>
  <c r="I415" i="9"/>
  <c r="H416" i="9"/>
  <c r="I416" i="9"/>
  <c r="H417" i="9"/>
  <c r="I417" i="9"/>
  <c r="H418" i="9"/>
  <c r="I418" i="9"/>
  <c r="H419" i="9"/>
  <c r="I419" i="9"/>
  <c r="H420" i="9"/>
  <c r="I420" i="9"/>
  <c r="H421" i="9"/>
  <c r="I421" i="9"/>
  <c r="H422" i="9"/>
  <c r="I422" i="9"/>
  <c r="H423" i="9"/>
  <c r="I423" i="9"/>
  <c r="H424" i="9"/>
  <c r="I424" i="9"/>
  <c r="H425" i="9"/>
  <c r="I425" i="9"/>
  <c r="H426" i="9"/>
  <c r="I426" i="9"/>
  <c r="H427" i="9"/>
  <c r="I427" i="9"/>
  <c r="H428" i="9"/>
  <c r="I428" i="9"/>
  <c r="H429" i="9"/>
  <c r="I429" i="9"/>
  <c r="H430" i="9"/>
  <c r="I430" i="9"/>
  <c r="H431" i="9"/>
  <c r="I431" i="9"/>
  <c r="H432" i="9"/>
  <c r="I432" i="9"/>
  <c r="H433" i="9"/>
  <c r="I433" i="9"/>
  <c r="H434" i="9"/>
  <c r="I434" i="9"/>
  <c r="H435" i="9"/>
  <c r="I435" i="9"/>
  <c r="H436" i="9"/>
  <c r="I436" i="9"/>
  <c r="H437" i="9"/>
  <c r="I437" i="9"/>
  <c r="H438" i="9"/>
  <c r="I438" i="9"/>
  <c r="H439" i="9"/>
  <c r="I439" i="9"/>
  <c r="H440" i="9"/>
  <c r="I440" i="9"/>
  <c r="H441" i="9"/>
  <c r="I441" i="9"/>
  <c r="H442" i="9"/>
  <c r="I442" i="9"/>
  <c r="H443" i="9"/>
  <c r="I443" i="9"/>
  <c r="H444" i="9"/>
  <c r="I444" i="9"/>
  <c r="H445" i="9"/>
  <c r="I445" i="9"/>
  <c r="H446" i="9"/>
  <c r="I446" i="9"/>
  <c r="H447" i="9"/>
  <c r="I447" i="9"/>
  <c r="H448" i="9"/>
  <c r="I448" i="9"/>
  <c r="H449" i="9"/>
  <c r="I449" i="9"/>
  <c r="H450" i="9"/>
  <c r="I450" i="9"/>
  <c r="H451" i="9"/>
  <c r="I451" i="9"/>
  <c r="H452" i="9"/>
  <c r="I452" i="9"/>
  <c r="H453" i="9"/>
  <c r="I453" i="9"/>
  <c r="H454" i="9"/>
  <c r="I454" i="9"/>
  <c r="H455" i="9"/>
  <c r="I455" i="9"/>
  <c r="H456" i="9"/>
  <c r="I456" i="9"/>
  <c r="H457" i="9"/>
  <c r="I457" i="9"/>
  <c r="H458" i="9"/>
  <c r="I458" i="9"/>
  <c r="H459" i="9"/>
  <c r="I459" i="9"/>
  <c r="H460" i="9"/>
  <c r="I460" i="9"/>
  <c r="H461" i="9"/>
  <c r="I461" i="9"/>
  <c r="H462" i="9"/>
  <c r="I462" i="9"/>
  <c r="H463" i="9"/>
  <c r="I463" i="9"/>
  <c r="H464" i="9"/>
  <c r="I464" i="9"/>
  <c r="H465" i="9"/>
  <c r="I465" i="9"/>
  <c r="H466" i="9"/>
  <c r="I466" i="9"/>
  <c r="H467" i="9"/>
  <c r="I467" i="9"/>
  <c r="H468" i="9"/>
  <c r="I468" i="9"/>
  <c r="H469" i="9"/>
  <c r="I469" i="9"/>
  <c r="H470" i="9"/>
  <c r="I470" i="9"/>
  <c r="H471" i="9"/>
  <c r="I471" i="9"/>
  <c r="H472" i="9"/>
  <c r="I472" i="9"/>
  <c r="H473" i="9"/>
  <c r="I473" i="9"/>
  <c r="H474" i="9"/>
  <c r="I474" i="9"/>
  <c r="H475" i="9"/>
  <c r="I475" i="9"/>
  <c r="H476" i="9"/>
  <c r="I476" i="9"/>
  <c r="H477" i="9"/>
  <c r="I477" i="9"/>
  <c r="H478" i="9"/>
  <c r="I478" i="9"/>
  <c r="H479" i="9"/>
  <c r="I479" i="9"/>
  <c r="H480" i="9"/>
  <c r="I480" i="9"/>
  <c r="H481" i="9"/>
  <c r="I481" i="9"/>
  <c r="H482" i="9"/>
  <c r="I482" i="9"/>
  <c r="H483" i="9"/>
  <c r="I483" i="9"/>
  <c r="H484" i="9"/>
  <c r="I484" i="9"/>
  <c r="H485" i="9"/>
  <c r="I485" i="9"/>
  <c r="H486" i="9"/>
  <c r="I486" i="9"/>
  <c r="H487" i="9"/>
  <c r="I487" i="9"/>
  <c r="H488" i="9"/>
  <c r="I488" i="9"/>
  <c r="H489" i="9"/>
  <c r="I489" i="9"/>
  <c r="H490" i="9"/>
  <c r="I490" i="9"/>
  <c r="H491" i="9"/>
  <c r="I491" i="9"/>
  <c r="H492" i="9"/>
  <c r="I492" i="9"/>
  <c r="H493" i="9"/>
  <c r="I493" i="9"/>
  <c r="H494" i="9"/>
  <c r="I494" i="9"/>
  <c r="H495" i="9"/>
  <c r="I495" i="9"/>
  <c r="H496" i="9"/>
  <c r="I496" i="9"/>
  <c r="H497" i="9"/>
  <c r="I497" i="9"/>
  <c r="H498" i="9"/>
  <c r="I498" i="9"/>
  <c r="H499" i="9"/>
  <c r="I499" i="9"/>
  <c r="H500" i="9"/>
  <c r="I500" i="9"/>
  <c r="H501" i="9"/>
  <c r="I501" i="9"/>
  <c r="H502" i="9"/>
  <c r="I502" i="9"/>
  <c r="H503" i="9"/>
  <c r="I503" i="9"/>
  <c r="H504" i="9"/>
  <c r="I504" i="9"/>
  <c r="H505" i="9"/>
  <c r="I505" i="9"/>
  <c r="H506" i="9"/>
  <c r="I506" i="9"/>
  <c r="H507" i="9"/>
  <c r="I507" i="9"/>
  <c r="H508" i="9"/>
  <c r="I508" i="9"/>
  <c r="H509" i="9"/>
  <c r="I509" i="9"/>
  <c r="H510" i="9"/>
  <c r="I510" i="9"/>
  <c r="H511" i="9"/>
  <c r="I511" i="9"/>
  <c r="H512" i="9"/>
  <c r="I512" i="9"/>
  <c r="H513" i="9"/>
  <c r="I513" i="9"/>
  <c r="H514" i="9"/>
  <c r="I514" i="9"/>
  <c r="H515" i="9"/>
  <c r="I515" i="9"/>
  <c r="H516" i="9"/>
  <c r="I516" i="9"/>
  <c r="H517" i="9"/>
  <c r="I517" i="9"/>
  <c r="H518" i="9"/>
  <c r="I518" i="9"/>
  <c r="H519" i="9"/>
  <c r="I519" i="9"/>
  <c r="H520" i="9"/>
  <c r="I520" i="9"/>
  <c r="H521" i="9"/>
  <c r="I521" i="9"/>
  <c r="H522" i="9"/>
  <c r="I522" i="9"/>
  <c r="H523" i="9"/>
  <c r="I523" i="9"/>
  <c r="H524" i="9"/>
  <c r="I524" i="9"/>
  <c r="H525" i="9"/>
  <c r="I525" i="9"/>
  <c r="H526" i="9"/>
  <c r="I526" i="9"/>
  <c r="H527" i="9"/>
  <c r="I527" i="9"/>
  <c r="H528" i="9"/>
  <c r="I528" i="9"/>
  <c r="H529" i="9"/>
  <c r="I529" i="9"/>
  <c r="H530" i="9"/>
  <c r="I530" i="9"/>
  <c r="H531" i="9"/>
  <c r="I531" i="9"/>
  <c r="H532" i="9"/>
  <c r="I532" i="9"/>
  <c r="H533" i="9"/>
  <c r="I533" i="9"/>
  <c r="H534" i="9"/>
  <c r="I534" i="9"/>
  <c r="H535" i="9"/>
  <c r="I535" i="9"/>
  <c r="H536" i="9"/>
  <c r="I536" i="9"/>
  <c r="H537" i="9"/>
  <c r="I537" i="9"/>
  <c r="H538" i="9"/>
  <c r="I538" i="9"/>
  <c r="H539" i="9"/>
  <c r="I539" i="9"/>
  <c r="H540" i="9"/>
  <c r="I540" i="9"/>
  <c r="H541" i="9"/>
  <c r="I541" i="9"/>
  <c r="H542" i="9"/>
  <c r="I542" i="9"/>
  <c r="H543" i="9"/>
  <c r="I543" i="9"/>
  <c r="H544" i="9"/>
  <c r="I544" i="9"/>
  <c r="H545" i="9"/>
  <c r="I545" i="9"/>
  <c r="H546" i="9"/>
  <c r="I546" i="9"/>
  <c r="H547" i="9"/>
  <c r="I547" i="9"/>
  <c r="H548" i="9"/>
  <c r="I548" i="9"/>
  <c r="H549" i="9"/>
  <c r="I549" i="9"/>
  <c r="H550" i="9"/>
  <c r="I550" i="9"/>
  <c r="H551" i="9"/>
  <c r="I551" i="9"/>
  <c r="H552" i="9"/>
  <c r="I552" i="9"/>
  <c r="H553" i="9"/>
  <c r="I553" i="9"/>
  <c r="H554" i="9"/>
  <c r="I554" i="9"/>
  <c r="H555" i="9"/>
  <c r="I555" i="9"/>
  <c r="H556" i="9"/>
  <c r="I556" i="9"/>
  <c r="H557" i="9"/>
  <c r="I557" i="9"/>
  <c r="H558" i="9"/>
  <c r="I558" i="9"/>
  <c r="H559" i="9"/>
  <c r="I559" i="9"/>
  <c r="H560" i="9"/>
  <c r="I560" i="9"/>
  <c r="H561" i="9"/>
  <c r="I561" i="9"/>
  <c r="H562" i="9"/>
  <c r="I562" i="9"/>
  <c r="H563" i="9"/>
  <c r="I563" i="9"/>
  <c r="H564" i="9"/>
  <c r="I564" i="9"/>
  <c r="H565" i="9"/>
  <c r="I565" i="9"/>
  <c r="H566" i="9"/>
  <c r="I566" i="9"/>
  <c r="H567" i="9"/>
  <c r="I567" i="9"/>
  <c r="H568" i="9"/>
  <c r="I568" i="9"/>
  <c r="H569" i="9"/>
  <c r="I569" i="9"/>
  <c r="H570" i="9"/>
  <c r="I570" i="9"/>
  <c r="H571" i="9"/>
  <c r="I571" i="9"/>
  <c r="H572" i="9"/>
  <c r="I572" i="9"/>
  <c r="H573" i="9"/>
  <c r="I573" i="9"/>
  <c r="H574" i="9"/>
  <c r="I574" i="9"/>
  <c r="H575" i="9"/>
  <c r="I575" i="9"/>
  <c r="H576" i="9"/>
  <c r="I576" i="9"/>
  <c r="H577" i="9"/>
  <c r="I577" i="9"/>
  <c r="H578" i="9"/>
  <c r="I578" i="9"/>
  <c r="H579" i="9"/>
  <c r="I579" i="9"/>
  <c r="H580" i="9"/>
  <c r="I580" i="9"/>
  <c r="H581" i="9"/>
  <c r="I581" i="9"/>
  <c r="H582" i="9"/>
  <c r="I582" i="9"/>
  <c r="H583" i="9"/>
  <c r="I583" i="9"/>
  <c r="H584" i="9"/>
  <c r="I584" i="9"/>
  <c r="H585" i="9"/>
  <c r="I585" i="9"/>
  <c r="H586" i="9"/>
  <c r="I586" i="9"/>
  <c r="H587" i="9"/>
  <c r="I587" i="9"/>
  <c r="H588" i="9"/>
  <c r="I588" i="9"/>
  <c r="H589" i="9"/>
  <c r="I589" i="9"/>
  <c r="H590" i="9"/>
  <c r="I590" i="9"/>
  <c r="H591" i="9"/>
  <c r="I591" i="9"/>
  <c r="H592" i="9"/>
  <c r="I592" i="9"/>
  <c r="H593" i="9"/>
  <c r="I593" i="9"/>
  <c r="H594" i="9"/>
  <c r="I594" i="9"/>
  <c r="H595" i="9"/>
  <c r="I595" i="9"/>
  <c r="H596" i="9"/>
  <c r="I596" i="9"/>
  <c r="H597" i="9"/>
  <c r="I597" i="9"/>
  <c r="H598" i="9"/>
  <c r="I598" i="9"/>
  <c r="H599" i="9"/>
  <c r="I599" i="9"/>
  <c r="H600" i="9"/>
  <c r="I600" i="9"/>
  <c r="H601" i="9"/>
  <c r="I601" i="9"/>
  <c r="H602" i="9"/>
  <c r="I602" i="9"/>
  <c r="H603" i="9"/>
  <c r="I603" i="9"/>
  <c r="H604" i="9"/>
  <c r="I604" i="9"/>
  <c r="H605" i="9"/>
  <c r="I605" i="9"/>
  <c r="H606" i="9"/>
  <c r="I606" i="9"/>
  <c r="H607" i="9"/>
  <c r="I607" i="9"/>
  <c r="H608" i="9"/>
  <c r="I608" i="9"/>
  <c r="H609" i="9"/>
  <c r="I609" i="9"/>
  <c r="H610" i="9"/>
  <c r="I610" i="9"/>
  <c r="H611" i="9"/>
  <c r="I611" i="9"/>
  <c r="H612" i="9"/>
  <c r="I612" i="9"/>
  <c r="H613" i="9"/>
  <c r="I613" i="9"/>
  <c r="H614" i="9"/>
  <c r="I614" i="9"/>
  <c r="H615" i="9"/>
  <c r="I615" i="9"/>
  <c r="H616" i="9"/>
  <c r="I616" i="9"/>
  <c r="H617" i="9"/>
  <c r="I617" i="9"/>
  <c r="H618" i="9"/>
  <c r="I618" i="9"/>
  <c r="H619" i="9"/>
  <c r="I619" i="9"/>
  <c r="H620" i="9"/>
  <c r="I620" i="9"/>
  <c r="H621" i="9"/>
  <c r="I621" i="9"/>
  <c r="H622" i="9"/>
  <c r="I622" i="9"/>
  <c r="H623" i="9"/>
  <c r="I623" i="9"/>
  <c r="H624" i="9"/>
  <c r="I624" i="9"/>
  <c r="H625" i="9"/>
  <c r="I625" i="9"/>
  <c r="H626" i="9"/>
  <c r="I626" i="9"/>
  <c r="H627" i="9"/>
  <c r="I627" i="9"/>
  <c r="H628" i="9"/>
  <c r="I628" i="9"/>
  <c r="H629" i="9"/>
  <c r="I629" i="9"/>
  <c r="H630" i="9"/>
  <c r="I630" i="9"/>
  <c r="H631" i="9"/>
  <c r="I631" i="9"/>
  <c r="H632" i="9"/>
  <c r="I632" i="9"/>
  <c r="H633" i="9"/>
  <c r="I633" i="9"/>
  <c r="H634" i="9"/>
  <c r="I634" i="9"/>
  <c r="H635" i="9"/>
  <c r="I635" i="9"/>
  <c r="H636" i="9"/>
  <c r="I636" i="9"/>
  <c r="H637" i="9"/>
  <c r="I637" i="9"/>
  <c r="H638" i="9"/>
  <c r="I638" i="9"/>
  <c r="H639" i="9"/>
  <c r="I639" i="9"/>
  <c r="H640" i="9"/>
  <c r="I640" i="9"/>
  <c r="H641" i="9"/>
  <c r="I641" i="9"/>
  <c r="H642" i="9"/>
  <c r="I642" i="9"/>
  <c r="H643" i="9"/>
  <c r="I643" i="9"/>
  <c r="H644" i="9"/>
  <c r="I644" i="9"/>
  <c r="H645" i="9"/>
  <c r="I645" i="9"/>
  <c r="H646" i="9"/>
  <c r="I646" i="9"/>
  <c r="H647" i="9"/>
  <c r="I647" i="9"/>
  <c r="H648" i="9"/>
  <c r="I648" i="9"/>
  <c r="H649" i="9"/>
  <c r="I649" i="9"/>
  <c r="H650" i="9"/>
  <c r="I650" i="9"/>
  <c r="H651" i="9"/>
  <c r="I651" i="9"/>
  <c r="H652" i="9"/>
  <c r="I652" i="9"/>
  <c r="H653" i="9"/>
  <c r="I653" i="9"/>
  <c r="H654" i="9"/>
  <c r="I654" i="9"/>
  <c r="H655" i="9"/>
  <c r="I655" i="9"/>
  <c r="H656" i="9"/>
  <c r="I656" i="9"/>
  <c r="H657" i="9"/>
  <c r="I657" i="9"/>
  <c r="H658" i="9"/>
  <c r="I658" i="9"/>
  <c r="H659" i="9"/>
  <c r="I659" i="9"/>
  <c r="H660" i="9"/>
  <c r="I660" i="9"/>
  <c r="H661" i="9"/>
  <c r="I661" i="9"/>
  <c r="H662" i="9"/>
  <c r="I662" i="9"/>
  <c r="H663" i="9"/>
  <c r="I663" i="9"/>
  <c r="H664" i="9"/>
  <c r="I664" i="9"/>
  <c r="H665" i="9"/>
  <c r="I665" i="9"/>
  <c r="H666" i="9"/>
  <c r="I666" i="9"/>
  <c r="H667" i="9"/>
  <c r="I667" i="9"/>
  <c r="H668" i="9"/>
  <c r="I668" i="9"/>
  <c r="H669" i="9"/>
  <c r="I669" i="9"/>
  <c r="H670" i="9"/>
  <c r="I670" i="9"/>
  <c r="H671" i="9"/>
  <c r="I671" i="9"/>
  <c r="H672" i="9"/>
  <c r="I672" i="9"/>
  <c r="H673" i="9"/>
  <c r="I673" i="9"/>
  <c r="H674" i="9"/>
  <c r="I674" i="9"/>
  <c r="H675" i="9"/>
  <c r="I675" i="9"/>
  <c r="H676" i="9"/>
  <c r="I676" i="9"/>
  <c r="H677" i="9"/>
  <c r="I677" i="9"/>
  <c r="H678" i="9"/>
  <c r="I678" i="9"/>
  <c r="H679" i="9"/>
  <c r="I679" i="9"/>
  <c r="H680" i="9"/>
  <c r="I680" i="9"/>
  <c r="H681" i="9"/>
  <c r="I681" i="9"/>
  <c r="H682" i="9"/>
  <c r="I682" i="9"/>
  <c r="H683" i="9"/>
  <c r="I683" i="9"/>
  <c r="H684" i="9"/>
  <c r="I684" i="9"/>
  <c r="H685" i="9"/>
  <c r="I685" i="9"/>
  <c r="H686" i="9"/>
  <c r="I686" i="9"/>
  <c r="H687" i="9"/>
  <c r="I687" i="9"/>
  <c r="H688" i="9"/>
  <c r="I688" i="9"/>
  <c r="H689" i="9"/>
  <c r="I689" i="9"/>
  <c r="H690" i="9"/>
  <c r="I690" i="9"/>
  <c r="H691" i="9"/>
  <c r="I691" i="9"/>
  <c r="H692" i="9"/>
  <c r="I692" i="9"/>
  <c r="H693" i="9"/>
  <c r="I693" i="9"/>
  <c r="H694" i="9"/>
  <c r="I694" i="9"/>
  <c r="H695" i="9"/>
  <c r="I695" i="9"/>
  <c r="H696" i="9"/>
  <c r="I696" i="9"/>
  <c r="H697" i="9"/>
  <c r="I697" i="9"/>
  <c r="H698" i="9"/>
  <c r="I698" i="9"/>
  <c r="H699" i="9"/>
  <c r="I699" i="9"/>
  <c r="H700" i="9"/>
  <c r="I700" i="9"/>
  <c r="H701" i="9"/>
  <c r="I701" i="9"/>
  <c r="H702" i="9"/>
  <c r="I702" i="9"/>
  <c r="H703" i="9"/>
  <c r="I703" i="9"/>
  <c r="H704" i="9"/>
  <c r="I704" i="9"/>
  <c r="H705" i="9"/>
  <c r="I705" i="9"/>
  <c r="H706" i="9"/>
  <c r="I706" i="9"/>
  <c r="H707" i="9"/>
  <c r="I707" i="9"/>
  <c r="H708" i="9"/>
  <c r="I708" i="9"/>
  <c r="H709" i="9"/>
  <c r="I709" i="9"/>
  <c r="H710" i="9"/>
  <c r="I710" i="9"/>
  <c r="H711" i="9"/>
  <c r="I711" i="9"/>
  <c r="H712" i="9"/>
  <c r="I712" i="9"/>
  <c r="H713" i="9"/>
  <c r="I713" i="9"/>
  <c r="H714" i="9"/>
  <c r="I714" i="9"/>
  <c r="H715" i="9"/>
  <c r="I715" i="9"/>
  <c r="H716" i="9"/>
  <c r="I716" i="9"/>
  <c r="H717" i="9"/>
  <c r="I717" i="9"/>
  <c r="H718" i="9"/>
  <c r="I718" i="9"/>
  <c r="H719" i="9"/>
  <c r="I719" i="9"/>
  <c r="H720" i="9"/>
  <c r="I720" i="9"/>
  <c r="H721" i="9"/>
  <c r="I721" i="9"/>
  <c r="H722" i="9"/>
  <c r="I722" i="9"/>
  <c r="H723" i="9"/>
  <c r="I723" i="9"/>
  <c r="H724" i="9"/>
  <c r="I724" i="9"/>
  <c r="H725" i="9"/>
  <c r="I725" i="9"/>
  <c r="H726" i="9"/>
  <c r="I726" i="9"/>
  <c r="H727" i="9"/>
  <c r="I727" i="9"/>
  <c r="H728" i="9"/>
  <c r="I728" i="9"/>
  <c r="J28" i="6"/>
  <c r="J29" i="6"/>
  <c r="I28" i="6"/>
  <c r="I29" i="6"/>
  <c r="H28" i="6"/>
  <c r="H29" i="6"/>
  <c r="J74" i="7"/>
  <c r="I74" i="7"/>
  <c r="H74" i="7"/>
  <c r="S273" i="8"/>
  <c r="S274" i="8"/>
  <c r="S275" i="8"/>
  <c r="S276" i="8"/>
  <c r="S277" i="8"/>
  <c r="S278" i="8"/>
  <c r="S279" i="8"/>
  <c r="R273" i="8"/>
  <c r="R274" i="8"/>
  <c r="R275" i="8"/>
  <c r="R276" i="8"/>
  <c r="R277" i="8"/>
  <c r="R278" i="8"/>
  <c r="R279" i="8"/>
  <c r="Q273" i="8"/>
  <c r="Q274" i="8"/>
  <c r="Q275" i="8"/>
  <c r="Q276" i="8"/>
  <c r="Q277" i="8"/>
  <c r="Q278" i="8"/>
  <c r="Q279" i="8"/>
  <c r="P273" i="8"/>
  <c r="P274" i="8"/>
  <c r="P275" i="8"/>
  <c r="P276" i="8"/>
  <c r="P277" i="8"/>
  <c r="P278" i="8"/>
  <c r="P279" i="8"/>
  <c r="M273" i="8"/>
  <c r="M274" i="8"/>
  <c r="M275" i="8"/>
  <c r="M276" i="8"/>
  <c r="M277" i="8"/>
  <c r="M278" i="8"/>
  <c r="M279" i="8"/>
  <c r="J273" i="8"/>
  <c r="J274" i="8"/>
  <c r="J275" i="8"/>
  <c r="J276" i="8"/>
  <c r="J277" i="8"/>
  <c r="J278" i="8"/>
  <c r="J279" i="8"/>
  <c r="I273" i="8"/>
  <c r="I274" i="8"/>
  <c r="I275" i="8"/>
  <c r="I276" i="8"/>
  <c r="I277" i="8"/>
  <c r="I278" i="8"/>
  <c r="I279" i="8"/>
  <c r="H273" i="8"/>
  <c r="H274" i="8"/>
  <c r="H275" i="8"/>
  <c r="H276" i="8"/>
  <c r="H277" i="8"/>
  <c r="H278" i="8"/>
  <c r="H279" i="8"/>
  <c r="G273" i="8"/>
  <c r="G274" i="8"/>
  <c r="G275" i="8"/>
  <c r="G276" i="8"/>
  <c r="G277" i="8"/>
  <c r="G278" i="8"/>
  <c r="G279" i="8"/>
  <c r="D273" i="8"/>
  <c r="D274" i="8"/>
  <c r="D275" i="8"/>
  <c r="D276" i="8"/>
  <c r="D277" i="8"/>
  <c r="D278" i="8"/>
  <c r="D279" i="8"/>
  <c r="S74" i="7"/>
  <c r="R74" i="7"/>
  <c r="Q74" i="7"/>
  <c r="P74" i="7"/>
  <c r="M74" i="7"/>
  <c r="G74" i="7"/>
  <c r="D74" i="7"/>
  <c r="S28" i="6"/>
  <c r="S29" i="6"/>
  <c r="R28" i="6"/>
  <c r="R29" i="6"/>
  <c r="Q28" i="6"/>
  <c r="Q29" i="6"/>
  <c r="P28" i="6"/>
  <c r="P29" i="6"/>
  <c r="M28" i="6"/>
  <c r="M29" i="6"/>
  <c r="G28" i="6"/>
  <c r="G29" i="6"/>
  <c r="D28" i="6"/>
  <c r="D29" i="6"/>
  <c r="I36" i="4"/>
  <c r="C32" i="5"/>
  <c r="E35" i="5"/>
  <c r="J35" i="5"/>
  <c r="J36" i="5"/>
  <c r="I36" i="5"/>
  <c r="G36" i="5"/>
  <c r="F36" i="5"/>
  <c r="E36" i="5"/>
  <c r="D36" i="5"/>
  <c r="C36" i="5"/>
  <c r="C37" i="5" s="1"/>
  <c r="I35" i="5"/>
  <c r="G35" i="5"/>
  <c r="F35" i="5"/>
  <c r="D35" i="5"/>
  <c r="C35" i="5"/>
  <c r="K32" i="5"/>
  <c r="J32" i="5"/>
  <c r="I32" i="5"/>
  <c r="E32" i="5"/>
  <c r="H32" i="5"/>
  <c r="G32" i="5"/>
  <c r="F32" i="5"/>
  <c r="D32" i="5"/>
  <c r="J30" i="5"/>
  <c r="K30" i="5" s="1"/>
  <c r="I30" i="5"/>
  <c r="H30" i="5"/>
  <c r="E30" i="5"/>
  <c r="C37" i="4"/>
  <c r="J36" i="4"/>
  <c r="C36" i="4"/>
  <c r="J35" i="4"/>
  <c r="I35" i="4"/>
  <c r="G35" i="4"/>
  <c r="F35" i="4"/>
  <c r="D35" i="4"/>
  <c r="C35" i="4"/>
  <c r="K32" i="4"/>
  <c r="J32" i="4"/>
  <c r="I32" i="4"/>
  <c r="H32" i="4"/>
  <c r="G32" i="4"/>
  <c r="F32" i="4"/>
  <c r="E32" i="4"/>
  <c r="D32" i="4"/>
  <c r="C32" i="4"/>
  <c r="E31" i="4"/>
  <c r="H31" i="4"/>
  <c r="I31" i="4"/>
  <c r="J31" i="4"/>
  <c r="J30" i="4"/>
  <c r="K30" i="4" s="1"/>
  <c r="I30" i="4"/>
  <c r="H30" i="4"/>
  <c r="E30" i="4"/>
  <c r="J745" i="9" l="1"/>
  <c r="J741" i="9"/>
  <c r="J737" i="9"/>
  <c r="J729" i="9"/>
  <c r="S742" i="9"/>
  <c r="S738" i="9"/>
  <c r="J733" i="9"/>
  <c r="S734" i="9"/>
  <c r="S730" i="9"/>
  <c r="J742" i="9"/>
  <c r="J738" i="9"/>
  <c r="J734" i="9"/>
  <c r="J730" i="9"/>
  <c r="S745" i="9"/>
  <c r="S741" i="9"/>
  <c r="S737" i="9"/>
  <c r="S733" i="9"/>
  <c r="S729" i="9"/>
  <c r="K31" i="4"/>
  <c r="R706" i="9"/>
  <c r="R707" i="9"/>
  <c r="R708" i="9"/>
  <c r="R709" i="9"/>
  <c r="R710" i="9"/>
  <c r="R711" i="9"/>
  <c r="R712" i="9"/>
  <c r="R713" i="9"/>
  <c r="R714" i="9"/>
  <c r="R715" i="9"/>
  <c r="R716" i="9"/>
  <c r="R717" i="9"/>
  <c r="R718" i="9"/>
  <c r="R719" i="9"/>
  <c r="R720" i="9"/>
  <c r="R721" i="9"/>
  <c r="R722" i="9"/>
  <c r="R723" i="9"/>
  <c r="R724" i="9"/>
  <c r="R725" i="9"/>
  <c r="R726" i="9"/>
  <c r="R727" i="9"/>
  <c r="R728" i="9"/>
  <c r="Q706" i="9"/>
  <c r="Q707" i="9"/>
  <c r="Q708" i="9"/>
  <c r="Q709" i="9"/>
  <c r="Q710" i="9"/>
  <c r="Q711" i="9"/>
  <c r="Q712" i="9"/>
  <c r="Q713" i="9"/>
  <c r="Q714" i="9"/>
  <c r="Q715" i="9"/>
  <c r="Q716" i="9"/>
  <c r="Q717" i="9"/>
  <c r="Q718" i="9"/>
  <c r="Q719" i="9"/>
  <c r="Q720" i="9"/>
  <c r="Q721" i="9"/>
  <c r="Q722" i="9"/>
  <c r="Q723" i="9"/>
  <c r="Q724" i="9"/>
  <c r="Q725" i="9"/>
  <c r="Q726" i="9"/>
  <c r="Q727" i="9"/>
  <c r="Q728" i="9"/>
  <c r="P706" i="9"/>
  <c r="P707" i="9"/>
  <c r="P708" i="9"/>
  <c r="P709" i="9"/>
  <c r="P710" i="9"/>
  <c r="P711" i="9"/>
  <c r="P712" i="9"/>
  <c r="P713" i="9"/>
  <c r="P714" i="9"/>
  <c r="P715" i="9"/>
  <c r="P716" i="9"/>
  <c r="P717" i="9"/>
  <c r="P718" i="9"/>
  <c r="P719" i="9"/>
  <c r="P720" i="9"/>
  <c r="P721" i="9"/>
  <c r="P722" i="9"/>
  <c r="P723" i="9"/>
  <c r="P724" i="9"/>
  <c r="P725" i="9"/>
  <c r="P726" i="9"/>
  <c r="P727" i="9"/>
  <c r="P728" i="9"/>
  <c r="M706" i="9"/>
  <c r="M707" i="9"/>
  <c r="M708" i="9"/>
  <c r="M709" i="9"/>
  <c r="S709" i="9" s="1"/>
  <c r="M710" i="9"/>
  <c r="M711" i="9"/>
  <c r="M712" i="9"/>
  <c r="M713" i="9"/>
  <c r="S713" i="9" s="1"/>
  <c r="M714" i="9"/>
  <c r="M715" i="9"/>
  <c r="M716" i="9"/>
  <c r="M717" i="9"/>
  <c r="S717" i="9" s="1"/>
  <c r="M718" i="9"/>
  <c r="M719" i="9"/>
  <c r="M720" i="9"/>
  <c r="M721" i="9"/>
  <c r="S721" i="9" s="1"/>
  <c r="M722" i="9"/>
  <c r="M723" i="9"/>
  <c r="M724" i="9"/>
  <c r="M725" i="9"/>
  <c r="S725" i="9" s="1"/>
  <c r="M726" i="9"/>
  <c r="S726" i="9" s="1"/>
  <c r="M727" i="9"/>
  <c r="M728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D706" i="9"/>
  <c r="D707" i="9"/>
  <c r="D708" i="9"/>
  <c r="D709" i="9"/>
  <c r="D710" i="9"/>
  <c r="D711" i="9"/>
  <c r="D712" i="9"/>
  <c r="D713" i="9"/>
  <c r="D714" i="9"/>
  <c r="D715" i="9"/>
  <c r="D716" i="9"/>
  <c r="D717" i="9"/>
  <c r="D718" i="9"/>
  <c r="D719" i="9"/>
  <c r="D720" i="9"/>
  <c r="J720" i="9" s="1"/>
  <c r="D721" i="9"/>
  <c r="D722" i="9"/>
  <c r="D723" i="9"/>
  <c r="D724" i="9"/>
  <c r="J724" i="9" s="1"/>
  <c r="D725" i="9"/>
  <c r="D726" i="9"/>
  <c r="D727" i="9"/>
  <c r="D728" i="9"/>
  <c r="R266" i="8"/>
  <c r="R267" i="8"/>
  <c r="R268" i="8"/>
  <c r="R269" i="8"/>
  <c r="R270" i="8"/>
  <c r="R271" i="8"/>
  <c r="R272" i="8"/>
  <c r="Q266" i="8"/>
  <c r="Q267" i="8"/>
  <c r="Q268" i="8"/>
  <c r="Q269" i="8"/>
  <c r="Q270" i="8"/>
  <c r="Q271" i="8"/>
  <c r="Q272" i="8"/>
  <c r="P266" i="8"/>
  <c r="P267" i="8"/>
  <c r="P268" i="8"/>
  <c r="P269" i="8"/>
  <c r="P270" i="8"/>
  <c r="P271" i="8"/>
  <c r="P272" i="8"/>
  <c r="M266" i="8"/>
  <c r="M267" i="8"/>
  <c r="S267" i="8" s="1"/>
  <c r="M268" i="8"/>
  <c r="S268" i="8" s="1"/>
  <c r="M269" i="8"/>
  <c r="M270" i="8"/>
  <c r="M271" i="8"/>
  <c r="S271" i="8" s="1"/>
  <c r="M272" i="8"/>
  <c r="S272" i="8" s="1"/>
  <c r="I266" i="8"/>
  <c r="I267" i="8"/>
  <c r="I268" i="8"/>
  <c r="I269" i="8"/>
  <c r="I270" i="8"/>
  <c r="I271" i="8"/>
  <c r="I272" i="8"/>
  <c r="H266" i="8"/>
  <c r="H267" i="8"/>
  <c r="H268" i="8"/>
  <c r="H269" i="8"/>
  <c r="H270" i="8"/>
  <c r="H271" i="8"/>
  <c r="H272" i="8"/>
  <c r="G266" i="8"/>
  <c r="G267" i="8"/>
  <c r="G268" i="8"/>
  <c r="G269" i="8"/>
  <c r="G270" i="8"/>
  <c r="G271" i="8"/>
  <c r="G272" i="8"/>
  <c r="D266" i="8"/>
  <c r="D267" i="8"/>
  <c r="D268" i="8"/>
  <c r="J268" i="8" s="1"/>
  <c r="D269" i="8"/>
  <c r="J269" i="8" s="1"/>
  <c r="D270" i="8"/>
  <c r="D271" i="8"/>
  <c r="D272" i="8"/>
  <c r="J272" i="8" s="1"/>
  <c r="G263" i="8"/>
  <c r="G264" i="8"/>
  <c r="G265" i="8"/>
  <c r="D19" i="6"/>
  <c r="D20" i="6"/>
  <c r="D21" i="6"/>
  <c r="D22" i="6"/>
  <c r="D23" i="6"/>
  <c r="D24" i="6"/>
  <c r="D25" i="6"/>
  <c r="D26" i="6"/>
  <c r="D27" i="6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S728" i="9" l="1"/>
  <c r="S724" i="9"/>
  <c r="S720" i="9"/>
  <c r="S716" i="9"/>
  <c r="S712" i="9"/>
  <c r="S708" i="9"/>
  <c r="J716" i="9"/>
  <c r="J712" i="9"/>
  <c r="J708" i="9"/>
  <c r="J725" i="9"/>
  <c r="J721" i="9"/>
  <c r="J717" i="9"/>
  <c r="J713" i="9"/>
  <c r="J709" i="9"/>
  <c r="S727" i="9"/>
  <c r="S723" i="9"/>
  <c r="S719" i="9"/>
  <c r="S715" i="9"/>
  <c r="S711" i="9"/>
  <c r="S707" i="9"/>
  <c r="S722" i="9"/>
  <c r="S718" i="9"/>
  <c r="S714" i="9"/>
  <c r="S710" i="9"/>
  <c r="S706" i="9"/>
  <c r="J728" i="9"/>
  <c r="J726" i="9"/>
  <c r="J722" i="9"/>
  <c r="J718" i="9"/>
  <c r="J714" i="9"/>
  <c r="J710" i="9"/>
  <c r="J706" i="9"/>
  <c r="S270" i="8"/>
  <c r="S266" i="8"/>
  <c r="S269" i="8"/>
  <c r="J271" i="8"/>
  <c r="J270" i="8"/>
  <c r="J266" i="8"/>
  <c r="J267" i="8"/>
  <c r="J727" i="9"/>
  <c r="J723" i="9"/>
  <c r="J719" i="9"/>
  <c r="J715" i="9"/>
  <c r="J711" i="9"/>
  <c r="J707" i="9"/>
  <c r="R23" i="6"/>
  <c r="R24" i="6"/>
  <c r="R25" i="6"/>
  <c r="R26" i="6"/>
  <c r="R27" i="6"/>
  <c r="Q23" i="6"/>
  <c r="Q24" i="6"/>
  <c r="Q25" i="6"/>
  <c r="Q26" i="6"/>
  <c r="Q27" i="6"/>
  <c r="P23" i="6"/>
  <c r="P24" i="6"/>
  <c r="P25" i="6"/>
  <c r="P26" i="6"/>
  <c r="P27" i="6"/>
  <c r="M23" i="6"/>
  <c r="S23" i="6" s="1"/>
  <c r="M24" i="6"/>
  <c r="M25" i="6"/>
  <c r="M26" i="6"/>
  <c r="M27" i="6"/>
  <c r="I23" i="6"/>
  <c r="I24" i="6"/>
  <c r="I25" i="6"/>
  <c r="I26" i="6"/>
  <c r="I27" i="6"/>
  <c r="H23" i="6"/>
  <c r="H24" i="6"/>
  <c r="H25" i="6"/>
  <c r="H26" i="6"/>
  <c r="H27" i="6"/>
  <c r="G23" i="6"/>
  <c r="G24" i="6"/>
  <c r="G25" i="6"/>
  <c r="G26" i="6"/>
  <c r="G27" i="6"/>
  <c r="J27" i="6" s="1"/>
  <c r="J23" i="6"/>
  <c r="S27" i="6" l="1"/>
  <c r="S26" i="6"/>
  <c r="J24" i="6"/>
  <c r="S24" i="6"/>
  <c r="J26" i="6"/>
  <c r="J25" i="6"/>
  <c r="S25" i="6"/>
  <c r="B8" i="6"/>
  <c r="F36" i="4" l="1"/>
  <c r="J31" i="5"/>
  <c r="I31" i="5"/>
  <c r="H31" i="5"/>
  <c r="E31" i="5"/>
  <c r="G36" i="4"/>
  <c r="K31" i="5" l="1"/>
  <c r="F37" i="4"/>
  <c r="D36" i="4"/>
  <c r="P67" i="11" l="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P99" i="11"/>
  <c r="P100" i="11"/>
  <c r="P101" i="11"/>
  <c r="P102" i="11"/>
  <c r="P103" i="11"/>
  <c r="P104" i="11"/>
  <c r="P105" i="11"/>
  <c r="P106" i="11"/>
  <c r="P107" i="11"/>
  <c r="P108" i="11"/>
  <c r="P109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R99" i="11"/>
  <c r="R100" i="11"/>
  <c r="R101" i="11"/>
  <c r="R102" i="11"/>
  <c r="R103" i="11"/>
  <c r="R104" i="11"/>
  <c r="R105" i="11"/>
  <c r="R106" i="11"/>
  <c r="R107" i="11"/>
  <c r="R108" i="11"/>
  <c r="R109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Q99" i="11"/>
  <c r="Q100" i="11"/>
  <c r="Q101" i="11"/>
  <c r="Q102" i="11"/>
  <c r="Q103" i="11"/>
  <c r="Q104" i="11"/>
  <c r="Q105" i="11"/>
  <c r="Q106" i="11"/>
  <c r="Q107" i="11"/>
  <c r="Q108" i="11"/>
  <c r="Q109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M67" i="11"/>
  <c r="S67" i="11" s="1"/>
  <c r="M68" i="11"/>
  <c r="S68" i="11" s="1"/>
  <c r="M69" i="11"/>
  <c r="M70" i="11"/>
  <c r="M71" i="11"/>
  <c r="S71" i="11" s="1"/>
  <c r="M72" i="11"/>
  <c r="S72" i="11" s="1"/>
  <c r="M73" i="11"/>
  <c r="M74" i="11"/>
  <c r="M75" i="11"/>
  <c r="S75" i="11" s="1"/>
  <c r="M76" i="11"/>
  <c r="S76" i="11" s="1"/>
  <c r="M77" i="11"/>
  <c r="M78" i="11"/>
  <c r="M79" i="11"/>
  <c r="S79" i="11" s="1"/>
  <c r="M80" i="11"/>
  <c r="S80" i="11" s="1"/>
  <c r="M81" i="11"/>
  <c r="M82" i="11"/>
  <c r="M83" i="11"/>
  <c r="S83" i="11" s="1"/>
  <c r="M84" i="11"/>
  <c r="S84" i="11" s="1"/>
  <c r="M85" i="11"/>
  <c r="M86" i="11"/>
  <c r="M87" i="11"/>
  <c r="S87" i="11" s="1"/>
  <c r="M88" i="11"/>
  <c r="S88" i="11" s="1"/>
  <c r="M89" i="11"/>
  <c r="M90" i="11"/>
  <c r="M91" i="11"/>
  <c r="S91" i="11" s="1"/>
  <c r="M92" i="11"/>
  <c r="S92" i="11" s="1"/>
  <c r="M93" i="11"/>
  <c r="M94" i="11"/>
  <c r="M95" i="11"/>
  <c r="S95" i="11" s="1"/>
  <c r="M96" i="11"/>
  <c r="S96" i="11" s="1"/>
  <c r="M97" i="11"/>
  <c r="M98" i="11"/>
  <c r="M99" i="11"/>
  <c r="S99" i="11" s="1"/>
  <c r="M100" i="11"/>
  <c r="S100" i="11" s="1"/>
  <c r="M101" i="11"/>
  <c r="M102" i="11"/>
  <c r="M103" i="11"/>
  <c r="S103" i="11" s="1"/>
  <c r="M104" i="11"/>
  <c r="S104" i="11" s="1"/>
  <c r="M105" i="11"/>
  <c r="M106" i="11"/>
  <c r="M107" i="11"/>
  <c r="S107" i="11" s="1"/>
  <c r="M108" i="11"/>
  <c r="S108" i="11" s="1"/>
  <c r="M109" i="11"/>
  <c r="G67" i="11"/>
  <c r="J67" i="11" s="1"/>
  <c r="G68" i="11"/>
  <c r="G69" i="11"/>
  <c r="J69" i="11" s="1"/>
  <c r="G70" i="11"/>
  <c r="G71" i="11"/>
  <c r="J71" i="11" s="1"/>
  <c r="G72" i="11"/>
  <c r="G73" i="11"/>
  <c r="G74" i="11"/>
  <c r="G75" i="11"/>
  <c r="J75" i="11" s="1"/>
  <c r="G76" i="11"/>
  <c r="G77" i="11"/>
  <c r="G78" i="11"/>
  <c r="G79" i="11"/>
  <c r="G80" i="11"/>
  <c r="G81" i="11"/>
  <c r="J81" i="11" s="1"/>
  <c r="G82" i="11"/>
  <c r="G83" i="11"/>
  <c r="J83" i="11" s="1"/>
  <c r="G84" i="11"/>
  <c r="G85" i="11"/>
  <c r="G86" i="11"/>
  <c r="G87" i="11"/>
  <c r="J87" i="11" s="1"/>
  <c r="G88" i="11"/>
  <c r="G89" i="11"/>
  <c r="J89" i="11" s="1"/>
  <c r="G90" i="11"/>
  <c r="G91" i="11"/>
  <c r="G92" i="11"/>
  <c r="G93" i="11"/>
  <c r="G94" i="11"/>
  <c r="G95" i="11"/>
  <c r="G96" i="11"/>
  <c r="G97" i="11"/>
  <c r="G98" i="11"/>
  <c r="G99" i="11"/>
  <c r="J99" i="11" s="1"/>
  <c r="G100" i="11"/>
  <c r="G101" i="11"/>
  <c r="G102" i="11"/>
  <c r="G103" i="11"/>
  <c r="G104" i="11"/>
  <c r="G105" i="11"/>
  <c r="G106" i="11"/>
  <c r="G107" i="11"/>
  <c r="J107" i="11" s="1"/>
  <c r="G108" i="11"/>
  <c r="G109" i="11"/>
  <c r="J109" i="11" s="1"/>
  <c r="J70" i="11"/>
  <c r="J73" i="11"/>
  <c r="J74" i="11"/>
  <c r="J77" i="11"/>
  <c r="J78" i="11"/>
  <c r="J79" i="11"/>
  <c r="J82" i="11"/>
  <c r="J85" i="11"/>
  <c r="J86" i="11"/>
  <c r="J90" i="11"/>
  <c r="J91" i="11"/>
  <c r="J93" i="11"/>
  <c r="J94" i="11"/>
  <c r="J95" i="11"/>
  <c r="J97" i="11"/>
  <c r="J101" i="11"/>
  <c r="J102" i="11"/>
  <c r="J103" i="11"/>
  <c r="J105" i="11"/>
  <c r="J106" i="11"/>
  <c r="R129" i="10"/>
  <c r="R130" i="10"/>
  <c r="R131" i="10"/>
  <c r="R132" i="10"/>
  <c r="R133" i="10"/>
  <c r="R134" i="10"/>
  <c r="R135" i="10"/>
  <c r="R136" i="10"/>
  <c r="R137" i="10"/>
  <c r="R138" i="10"/>
  <c r="R139" i="10"/>
  <c r="R140" i="10"/>
  <c r="R141" i="10"/>
  <c r="R142" i="10"/>
  <c r="R143" i="10"/>
  <c r="R144" i="10"/>
  <c r="R145" i="10"/>
  <c r="R146" i="10"/>
  <c r="R147" i="10"/>
  <c r="R148" i="10"/>
  <c r="R149" i="10"/>
  <c r="R150" i="10"/>
  <c r="R151" i="10"/>
  <c r="R152" i="10"/>
  <c r="R153" i="10"/>
  <c r="R154" i="10"/>
  <c r="R155" i="10"/>
  <c r="R156" i="10"/>
  <c r="R157" i="10"/>
  <c r="R158" i="10"/>
  <c r="R159" i="10"/>
  <c r="R160" i="10"/>
  <c r="R161" i="10"/>
  <c r="R162" i="10"/>
  <c r="R163" i="10"/>
  <c r="R164" i="10"/>
  <c r="R165" i="10"/>
  <c r="R166" i="10"/>
  <c r="R167" i="10"/>
  <c r="R168" i="10"/>
  <c r="R169" i="10"/>
  <c r="R170" i="10"/>
  <c r="R171" i="10"/>
  <c r="R172" i="10"/>
  <c r="R173" i="10"/>
  <c r="R174" i="10"/>
  <c r="R175" i="10"/>
  <c r="R176" i="10"/>
  <c r="R177" i="10"/>
  <c r="R178" i="10"/>
  <c r="R179" i="10"/>
  <c r="R180" i="10"/>
  <c r="R181" i="10"/>
  <c r="R182" i="10"/>
  <c r="R183" i="10"/>
  <c r="R184" i="10"/>
  <c r="R185" i="10"/>
  <c r="R186" i="10"/>
  <c r="R187" i="10"/>
  <c r="R188" i="10"/>
  <c r="Q129" i="10"/>
  <c r="Q130" i="10"/>
  <c r="Q131" i="10"/>
  <c r="Q132" i="10"/>
  <c r="Q133" i="10"/>
  <c r="Q134" i="10"/>
  <c r="Q135" i="10"/>
  <c r="Q136" i="10"/>
  <c r="Q137" i="10"/>
  <c r="Q138" i="10"/>
  <c r="Q139" i="10"/>
  <c r="Q140" i="10"/>
  <c r="Q141" i="10"/>
  <c r="Q142" i="10"/>
  <c r="Q143" i="10"/>
  <c r="Q144" i="10"/>
  <c r="Q145" i="10"/>
  <c r="Q146" i="10"/>
  <c r="Q147" i="10"/>
  <c r="Q148" i="10"/>
  <c r="Q149" i="10"/>
  <c r="Q150" i="10"/>
  <c r="Q151" i="10"/>
  <c r="Q152" i="10"/>
  <c r="Q153" i="10"/>
  <c r="Q154" i="10"/>
  <c r="Q155" i="10"/>
  <c r="Q156" i="10"/>
  <c r="Q157" i="10"/>
  <c r="Q158" i="10"/>
  <c r="Q159" i="10"/>
  <c r="Q160" i="10"/>
  <c r="Q161" i="10"/>
  <c r="Q162" i="10"/>
  <c r="Q163" i="10"/>
  <c r="Q164" i="10"/>
  <c r="Q165" i="10"/>
  <c r="Q166" i="10"/>
  <c r="Q167" i="10"/>
  <c r="Q168" i="10"/>
  <c r="Q169" i="10"/>
  <c r="Q170" i="10"/>
  <c r="Q171" i="10"/>
  <c r="Q172" i="10"/>
  <c r="Q173" i="10"/>
  <c r="Q174" i="10"/>
  <c r="Q175" i="10"/>
  <c r="Q176" i="10"/>
  <c r="Q177" i="10"/>
  <c r="Q178" i="10"/>
  <c r="Q179" i="10"/>
  <c r="Q180" i="10"/>
  <c r="Q181" i="10"/>
  <c r="Q182" i="10"/>
  <c r="Q183" i="10"/>
  <c r="Q184" i="10"/>
  <c r="Q185" i="10"/>
  <c r="Q186" i="10"/>
  <c r="Q187" i="10"/>
  <c r="Q188" i="10"/>
  <c r="P129" i="10"/>
  <c r="P130" i="10"/>
  <c r="P131" i="10"/>
  <c r="P132" i="10"/>
  <c r="P133" i="10"/>
  <c r="P134" i="10"/>
  <c r="P135" i="10"/>
  <c r="P136" i="10"/>
  <c r="P137" i="10"/>
  <c r="P138" i="10"/>
  <c r="P139" i="10"/>
  <c r="P140" i="10"/>
  <c r="P141" i="10"/>
  <c r="P142" i="10"/>
  <c r="P143" i="10"/>
  <c r="P144" i="10"/>
  <c r="P145" i="10"/>
  <c r="P146" i="10"/>
  <c r="P147" i="10"/>
  <c r="P148" i="10"/>
  <c r="P149" i="10"/>
  <c r="P150" i="10"/>
  <c r="P151" i="10"/>
  <c r="P152" i="10"/>
  <c r="P153" i="10"/>
  <c r="P154" i="10"/>
  <c r="P155" i="10"/>
  <c r="P156" i="10"/>
  <c r="P157" i="10"/>
  <c r="P158" i="10"/>
  <c r="P159" i="10"/>
  <c r="P160" i="10"/>
  <c r="P161" i="10"/>
  <c r="P162" i="10"/>
  <c r="P163" i="10"/>
  <c r="P164" i="10"/>
  <c r="P165" i="10"/>
  <c r="P166" i="10"/>
  <c r="P167" i="10"/>
  <c r="P168" i="10"/>
  <c r="P169" i="10"/>
  <c r="P170" i="10"/>
  <c r="P171" i="10"/>
  <c r="P172" i="10"/>
  <c r="P173" i="10"/>
  <c r="P174" i="10"/>
  <c r="P175" i="10"/>
  <c r="P176" i="10"/>
  <c r="P177" i="10"/>
  <c r="P178" i="10"/>
  <c r="P179" i="10"/>
  <c r="P180" i="10"/>
  <c r="P181" i="10"/>
  <c r="P182" i="10"/>
  <c r="P183" i="10"/>
  <c r="P184" i="10"/>
  <c r="P185" i="10"/>
  <c r="P186" i="10"/>
  <c r="P187" i="10"/>
  <c r="P188" i="10"/>
  <c r="M129" i="10"/>
  <c r="S129" i="10" s="1"/>
  <c r="M130" i="10"/>
  <c r="S130" i="10" s="1"/>
  <c r="M131" i="10"/>
  <c r="S131" i="10" s="1"/>
  <c r="M132" i="10"/>
  <c r="S132" i="10" s="1"/>
  <c r="M133" i="10"/>
  <c r="S133" i="10" s="1"/>
  <c r="M134" i="10"/>
  <c r="S134" i="10" s="1"/>
  <c r="M135" i="10"/>
  <c r="S135" i="10" s="1"/>
  <c r="M136" i="10"/>
  <c r="S136" i="10" s="1"/>
  <c r="M137" i="10"/>
  <c r="S137" i="10" s="1"/>
  <c r="M138" i="10"/>
  <c r="S138" i="10" s="1"/>
  <c r="M139" i="10"/>
  <c r="S139" i="10" s="1"/>
  <c r="M140" i="10"/>
  <c r="S140" i="10" s="1"/>
  <c r="M141" i="10"/>
  <c r="S141" i="10" s="1"/>
  <c r="M142" i="10"/>
  <c r="S142" i="10" s="1"/>
  <c r="M143" i="10"/>
  <c r="S143" i="10" s="1"/>
  <c r="M144" i="10"/>
  <c r="S144" i="10" s="1"/>
  <c r="M145" i="10"/>
  <c r="S145" i="10" s="1"/>
  <c r="M146" i="10"/>
  <c r="S146" i="10" s="1"/>
  <c r="M147" i="10"/>
  <c r="S147" i="10" s="1"/>
  <c r="M148" i="10"/>
  <c r="S148" i="10" s="1"/>
  <c r="M149" i="10"/>
  <c r="S149" i="10" s="1"/>
  <c r="M150" i="10"/>
  <c r="S150" i="10" s="1"/>
  <c r="M151" i="10"/>
  <c r="S151" i="10" s="1"/>
  <c r="M152" i="10"/>
  <c r="S152" i="10" s="1"/>
  <c r="M153" i="10"/>
  <c r="S153" i="10" s="1"/>
  <c r="M154" i="10"/>
  <c r="S154" i="10" s="1"/>
  <c r="M155" i="10"/>
  <c r="S155" i="10" s="1"/>
  <c r="M156" i="10"/>
  <c r="S156" i="10" s="1"/>
  <c r="M157" i="10"/>
  <c r="S157" i="10" s="1"/>
  <c r="M158" i="10"/>
  <c r="S158" i="10" s="1"/>
  <c r="M159" i="10"/>
  <c r="S159" i="10" s="1"/>
  <c r="M160" i="10"/>
  <c r="S160" i="10" s="1"/>
  <c r="M161" i="10"/>
  <c r="S161" i="10" s="1"/>
  <c r="M162" i="10"/>
  <c r="S162" i="10" s="1"/>
  <c r="M163" i="10"/>
  <c r="S163" i="10" s="1"/>
  <c r="M164" i="10"/>
  <c r="S164" i="10" s="1"/>
  <c r="M165" i="10"/>
  <c r="S165" i="10" s="1"/>
  <c r="M166" i="10"/>
  <c r="S166" i="10" s="1"/>
  <c r="M167" i="10"/>
  <c r="S167" i="10" s="1"/>
  <c r="M168" i="10"/>
  <c r="S168" i="10" s="1"/>
  <c r="M169" i="10"/>
  <c r="S169" i="10" s="1"/>
  <c r="M170" i="10"/>
  <c r="S170" i="10" s="1"/>
  <c r="M171" i="10"/>
  <c r="S171" i="10" s="1"/>
  <c r="M172" i="10"/>
  <c r="S172" i="10" s="1"/>
  <c r="M173" i="10"/>
  <c r="S173" i="10" s="1"/>
  <c r="M174" i="10"/>
  <c r="S174" i="10" s="1"/>
  <c r="M175" i="10"/>
  <c r="S175" i="10" s="1"/>
  <c r="M176" i="10"/>
  <c r="S176" i="10" s="1"/>
  <c r="M177" i="10"/>
  <c r="S177" i="10" s="1"/>
  <c r="M178" i="10"/>
  <c r="S178" i="10" s="1"/>
  <c r="M179" i="10"/>
  <c r="S179" i="10" s="1"/>
  <c r="M180" i="10"/>
  <c r="S180" i="10" s="1"/>
  <c r="M181" i="10"/>
  <c r="S181" i="10" s="1"/>
  <c r="M182" i="10"/>
  <c r="S182" i="10" s="1"/>
  <c r="M183" i="10"/>
  <c r="S183" i="10" s="1"/>
  <c r="M184" i="10"/>
  <c r="S184" i="10" s="1"/>
  <c r="M185" i="10"/>
  <c r="S185" i="10" s="1"/>
  <c r="M186" i="10"/>
  <c r="S186" i="10" s="1"/>
  <c r="M187" i="10"/>
  <c r="S187" i="10" s="1"/>
  <c r="M188" i="10"/>
  <c r="S188" i="10" s="1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G179" i="10"/>
  <c r="G180" i="10"/>
  <c r="G181" i="10"/>
  <c r="G182" i="10"/>
  <c r="G183" i="10"/>
  <c r="G184" i="10"/>
  <c r="G185" i="10"/>
  <c r="G186" i="10"/>
  <c r="G187" i="10"/>
  <c r="G188" i="10"/>
  <c r="D129" i="10"/>
  <c r="J129" i="10" s="1"/>
  <c r="D130" i="10"/>
  <c r="J130" i="10" s="1"/>
  <c r="D131" i="10"/>
  <c r="J131" i="10" s="1"/>
  <c r="D132" i="10"/>
  <c r="J132" i="10" s="1"/>
  <c r="D133" i="10"/>
  <c r="J133" i="10" s="1"/>
  <c r="D134" i="10"/>
  <c r="J134" i="10" s="1"/>
  <c r="D135" i="10"/>
  <c r="J135" i="10" s="1"/>
  <c r="D136" i="10"/>
  <c r="J136" i="10" s="1"/>
  <c r="D137" i="10"/>
  <c r="J137" i="10" s="1"/>
  <c r="D138" i="10"/>
  <c r="J138" i="10" s="1"/>
  <c r="D139" i="10"/>
  <c r="J139" i="10" s="1"/>
  <c r="D140" i="10"/>
  <c r="J140" i="10" s="1"/>
  <c r="D141" i="10"/>
  <c r="J141" i="10" s="1"/>
  <c r="D142" i="10"/>
  <c r="J142" i="10" s="1"/>
  <c r="D143" i="10"/>
  <c r="J143" i="10" s="1"/>
  <c r="D144" i="10"/>
  <c r="J144" i="10" s="1"/>
  <c r="D145" i="10"/>
  <c r="J145" i="10" s="1"/>
  <c r="D146" i="10"/>
  <c r="J146" i="10" s="1"/>
  <c r="D147" i="10"/>
  <c r="J147" i="10" s="1"/>
  <c r="D148" i="10"/>
  <c r="J148" i="10" s="1"/>
  <c r="D149" i="10"/>
  <c r="J149" i="10" s="1"/>
  <c r="D150" i="10"/>
  <c r="J150" i="10" s="1"/>
  <c r="D151" i="10"/>
  <c r="J151" i="10" s="1"/>
  <c r="D152" i="10"/>
  <c r="J152" i="10" s="1"/>
  <c r="D153" i="10"/>
  <c r="J153" i="10" s="1"/>
  <c r="D154" i="10"/>
  <c r="J154" i="10" s="1"/>
  <c r="D155" i="10"/>
  <c r="J155" i="10" s="1"/>
  <c r="D156" i="10"/>
  <c r="J156" i="10" s="1"/>
  <c r="D157" i="10"/>
  <c r="J157" i="10" s="1"/>
  <c r="D158" i="10"/>
  <c r="J158" i="10" s="1"/>
  <c r="D159" i="10"/>
  <c r="J159" i="10" s="1"/>
  <c r="D160" i="10"/>
  <c r="J160" i="10" s="1"/>
  <c r="D161" i="10"/>
  <c r="J161" i="10" s="1"/>
  <c r="D162" i="10"/>
  <c r="J162" i="10" s="1"/>
  <c r="D163" i="10"/>
  <c r="J163" i="10" s="1"/>
  <c r="D164" i="10"/>
  <c r="J164" i="10" s="1"/>
  <c r="D165" i="10"/>
  <c r="J165" i="10" s="1"/>
  <c r="D166" i="10"/>
  <c r="J166" i="10" s="1"/>
  <c r="D167" i="10"/>
  <c r="J167" i="10" s="1"/>
  <c r="D168" i="10"/>
  <c r="J168" i="10" s="1"/>
  <c r="D169" i="10"/>
  <c r="J169" i="10" s="1"/>
  <c r="D170" i="10"/>
  <c r="J170" i="10" s="1"/>
  <c r="D171" i="10"/>
  <c r="J171" i="10" s="1"/>
  <c r="D172" i="10"/>
  <c r="J172" i="10" s="1"/>
  <c r="D173" i="10"/>
  <c r="J173" i="10" s="1"/>
  <c r="D174" i="10"/>
  <c r="J174" i="10" s="1"/>
  <c r="D175" i="10"/>
  <c r="J175" i="10" s="1"/>
  <c r="D176" i="10"/>
  <c r="J176" i="10" s="1"/>
  <c r="D177" i="10"/>
  <c r="J177" i="10" s="1"/>
  <c r="D178" i="10"/>
  <c r="J178" i="10" s="1"/>
  <c r="D179" i="10"/>
  <c r="J179" i="10" s="1"/>
  <c r="D180" i="10"/>
  <c r="J180" i="10" s="1"/>
  <c r="D181" i="10"/>
  <c r="J181" i="10" s="1"/>
  <c r="D182" i="10"/>
  <c r="J182" i="10" s="1"/>
  <c r="D183" i="10"/>
  <c r="J183" i="10" s="1"/>
  <c r="D184" i="10"/>
  <c r="J184" i="10" s="1"/>
  <c r="D185" i="10"/>
  <c r="J185" i="10" s="1"/>
  <c r="D186" i="10"/>
  <c r="J186" i="10" s="1"/>
  <c r="D187" i="10"/>
  <c r="J187" i="10" s="1"/>
  <c r="D188" i="10"/>
  <c r="J188" i="10" s="1"/>
  <c r="R491" i="9"/>
  <c r="R492" i="9"/>
  <c r="R493" i="9"/>
  <c r="R494" i="9"/>
  <c r="R495" i="9"/>
  <c r="R496" i="9"/>
  <c r="R497" i="9"/>
  <c r="R498" i="9"/>
  <c r="R499" i="9"/>
  <c r="R500" i="9"/>
  <c r="R501" i="9"/>
  <c r="R502" i="9"/>
  <c r="R503" i="9"/>
  <c r="R504" i="9"/>
  <c r="R505" i="9"/>
  <c r="R506" i="9"/>
  <c r="R507" i="9"/>
  <c r="R508" i="9"/>
  <c r="R509" i="9"/>
  <c r="R510" i="9"/>
  <c r="R511" i="9"/>
  <c r="R512" i="9"/>
  <c r="R513" i="9"/>
  <c r="R514" i="9"/>
  <c r="R515" i="9"/>
  <c r="R516" i="9"/>
  <c r="R517" i="9"/>
  <c r="R518" i="9"/>
  <c r="R519" i="9"/>
  <c r="R520" i="9"/>
  <c r="R521" i="9"/>
  <c r="R522" i="9"/>
  <c r="R523" i="9"/>
  <c r="R524" i="9"/>
  <c r="R525" i="9"/>
  <c r="R526" i="9"/>
  <c r="R527" i="9"/>
  <c r="R528" i="9"/>
  <c r="R529" i="9"/>
  <c r="R530" i="9"/>
  <c r="R531" i="9"/>
  <c r="R532" i="9"/>
  <c r="R533" i="9"/>
  <c r="R534" i="9"/>
  <c r="R535" i="9"/>
  <c r="R536" i="9"/>
  <c r="R537" i="9"/>
  <c r="R538" i="9"/>
  <c r="R539" i="9"/>
  <c r="R540" i="9"/>
  <c r="R541" i="9"/>
  <c r="R542" i="9"/>
  <c r="R543" i="9"/>
  <c r="R544" i="9"/>
  <c r="R545" i="9"/>
  <c r="R546" i="9"/>
  <c r="R547" i="9"/>
  <c r="R548" i="9"/>
  <c r="R549" i="9"/>
  <c r="R550" i="9"/>
  <c r="R551" i="9"/>
  <c r="R552" i="9"/>
  <c r="R553" i="9"/>
  <c r="R554" i="9"/>
  <c r="R555" i="9"/>
  <c r="R556" i="9"/>
  <c r="R557" i="9"/>
  <c r="R558" i="9"/>
  <c r="R559" i="9"/>
  <c r="R560" i="9"/>
  <c r="R561" i="9"/>
  <c r="R562" i="9"/>
  <c r="R563" i="9"/>
  <c r="R564" i="9"/>
  <c r="R565" i="9"/>
  <c r="R566" i="9"/>
  <c r="R567" i="9"/>
  <c r="R568" i="9"/>
  <c r="R569" i="9"/>
  <c r="R570" i="9"/>
  <c r="R571" i="9"/>
  <c r="R572" i="9"/>
  <c r="R573" i="9"/>
  <c r="R574" i="9"/>
  <c r="R575" i="9"/>
  <c r="R576" i="9"/>
  <c r="R577" i="9"/>
  <c r="R578" i="9"/>
  <c r="R579" i="9"/>
  <c r="R580" i="9"/>
  <c r="R581" i="9"/>
  <c r="R582" i="9"/>
  <c r="R583" i="9"/>
  <c r="R584" i="9"/>
  <c r="R585" i="9"/>
  <c r="R586" i="9"/>
  <c r="R587" i="9"/>
  <c r="R588" i="9"/>
  <c r="R589" i="9"/>
  <c r="R590" i="9"/>
  <c r="R591" i="9"/>
  <c r="R592" i="9"/>
  <c r="R593" i="9"/>
  <c r="R594" i="9"/>
  <c r="R595" i="9"/>
  <c r="R596" i="9"/>
  <c r="R597" i="9"/>
  <c r="R598" i="9"/>
  <c r="R599" i="9"/>
  <c r="R600" i="9"/>
  <c r="R601" i="9"/>
  <c r="R602" i="9"/>
  <c r="R603" i="9"/>
  <c r="R604" i="9"/>
  <c r="R605" i="9"/>
  <c r="R606" i="9"/>
  <c r="R607" i="9"/>
  <c r="R608" i="9"/>
  <c r="R609" i="9"/>
  <c r="R610" i="9"/>
  <c r="R611" i="9"/>
  <c r="R612" i="9"/>
  <c r="R613" i="9"/>
  <c r="R614" i="9"/>
  <c r="R615" i="9"/>
  <c r="R616" i="9"/>
  <c r="R617" i="9"/>
  <c r="R618" i="9"/>
  <c r="R619" i="9"/>
  <c r="R620" i="9"/>
  <c r="R621" i="9"/>
  <c r="R622" i="9"/>
  <c r="R623" i="9"/>
  <c r="R624" i="9"/>
  <c r="R625" i="9"/>
  <c r="R626" i="9"/>
  <c r="R627" i="9"/>
  <c r="R628" i="9"/>
  <c r="R629" i="9"/>
  <c r="R630" i="9"/>
  <c r="R631" i="9"/>
  <c r="R632" i="9"/>
  <c r="R633" i="9"/>
  <c r="R634" i="9"/>
  <c r="R635" i="9"/>
  <c r="R636" i="9"/>
  <c r="R637" i="9"/>
  <c r="R638" i="9"/>
  <c r="R639" i="9"/>
  <c r="R640" i="9"/>
  <c r="R641" i="9"/>
  <c r="R642" i="9"/>
  <c r="R643" i="9"/>
  <c r="R644" i="9"/>
  <c r="R645" i="9"/>
  <c r="R646" i="9"/>
  <c r="R647" i="9"/>
  <c r="R648" i="9"/>
  <c r="R649" i="9"/>
  <c r="R650" i="9"/>
  <c r="R651" i="9"/>
  <c r="R652" i="9"/>
  <c r="R653" i="9"/>
  <c r="R654" i="9"/>
  <c r="R655" i="9"/>
  <c r="R656" i="9"/>
  <c r="R657" i="9"/>
  <c r="R658" i="9"/>
  <c r="R659" i="9"/>
  <c r="R660" i="9"/>
  <c r="R661" i="9"/>
  <c r="R662" i="9"/>
  <c r="R663" i="9"/>
  <c r="R664" i="9"/>
  <c r="R665" i="9"/>
  <c r="R666" i="9"/>
  <c r="R667" i="9"/>
  <c r="R668" i="9"/>
  <c r="R669" i="9"/>
  <c r="R670" i="9"/>
  <c r="R671" i="9"/>
  <c r="R672" i="9"/>
  <c r="R673" i="9"/>
  <c r="R674" i="9"/>
  <c r="R675" i="9"/>
  <c r="R676" i="9"/>
  <c r="R677" i="9"/>
  <c r="R678" i="9"/>
  <c r="R679" i="9"/>
  <c r="R680" i="9"/>
  <c r="R681" i="9"/>
  <c r="R682" i="9"/>
  <c r="R683" i="9"/>
  <c r="R684" i="9"/>
  <c r="R685" i="9"/>
  <c r="R686" i="9"/>
  <c r="R687" i="9"/>
  <c r="R688" i="9"/>
  <c r="R689" i="9"/>
  <c r="R690" i="9"/>
  <c r="R691" i="9"/>
  <c r="R692" i="9"/>
  <c r="R693" i="9"/>
  <c r="R694" i="9"/>
  <c r="R695" i="9"/>
  <c r="R696" i="9"/>
  <c r="R697" i="9"/>
  <c r="R698" i="9"/>
  <c r="R699" i="9"/>
  <c r="R700" i="9"/>
  <c r="R701" i="9"/>
  <c r="R702" i="9"/>
  <c r="R703" i="9"/>
  <c r="R704" i="9"/>
  <c r="R705" i="9"/>
  <c r="Q491" i="9"/>
  <c r="Q492" i="9"/>
  <c r="Q493" i="9"/>
  <c r="Q494" i="9"/>
  <c r="Q495" i="9"/>
  <c r="Q496" i="9"/>
  <c r="Q497" i="9"/>
  <c r="Q498" i="9"/>
  <c r="Q499" i="9"/>
  <c r="Q500" i="9"/>
  <c r="Q501" i="9"/>
  <c r="Q502" i="9"/>
  <c r="Q503" i="9"/>
  <c r="Q504" i="9"/>
  <c r="Q505" i="9"/>
  <c r="Q506" i="9"/>
  <c r="Q507" i="9"/>
  <c r="Q508" i="9"/>
  <c r="Q509" i="9"/>
  <c r="Q510" i="9"/>
  <c r="Q511" i="9"/>
  <c r="Q512" i="9"/>
  <c r="Q513" i="9"/>
  <c r="Q514" i="9"/>
  <c r="Q515" i="9"/>
  <c r="Q516" i="9"/>
  <c r="Q517" i="9"/>
  <c r="Q518" i="9"/>
  <c r="Q519" i="9"/>
  <c r="Q520" i="9"/>
  <c r="Q521" i="9"/>
  <c r="Q522" i="9"/>
  <c r="Q523" i="9"/>
  <c r="Q524" i="9"/>
  <c r="Q525" i="9"/>
  <c r="Q526" i="9"/>
  <c r="Q527" i="9"/>
  <c r="Q528" i="9"/>
  <c r="Q529" i="9"/>
  <c r="Q530" i="9"/>
  <c r="Q531" i="9"/>
  <c r="Q532" i="9"/>
  <c r="Q533" i="9"/>
  <c r="Q534" i="9"/>
  <c r="Q535" i="9"/>
  <c r="Q536" i="9"/>
  <c r="Q537" i="9"/>
  <c r="Q538" i="9"/>
  <c r="Q539" i="9"/>
  <c r="Q540" i="9"/>
  <c r="Q541" i="9"/>
  <c r="Q542" i="9"/>
  <c r="Q543" i="9"/>
  <c r="Q544" i="9"/>
  <c r="Q545" i="9"/>
  <c r="Q546" i="9"/>
  <c r="Q547" i="9"/>
  <c r="Q548" i="9"/>
  <c r="Q549" i="9"/>
  <c r="Q550" i="9"/>
  <c r="Q551" i="9"/>
  <c r="Q552" i="9"/>
  <c r="Q553" i="9"/>
  <c r="Q554" i="9"/>
  <c r="Q555" i="9"/>
  <c r="Q556" i="9"/>
  <c r="Q557" i="9"/>
  <c r="Q558" i="9"/>
  <c r="Q559" i="9"/>
  <c r="Q560" i="9"/>
  <c r="Q561" i="9"/>
  <c r="Q562" i="9"/>
  <c r="Q563" i="9"/>
  <c r="Q564" i="9"/>
  <c r="Q565" i="9"/>
  <c r="Q566" i="9"/>
  <c r="Q567" i="9"/>
  <c r="Q568" i="9"/>
  <c r="Q569" i="9"/>
  <c r="Q570" i="9"/>
  <c r="Q571" i="9"/>
  <c r="Q572" i="9"/>
  <c r="Q573" i="9"/>
  <c r="Q574" i="9"/>
  <c r="Q575" i="9"/>
  <c r="Q576" i="9"/>
  <c r="Q577" i="9"/>
  <c r="Q578" i="9"/>
  <c r="Q579" i="9"/>
  <c r="Q580" i="9"/>
  <c r="Q581" i="9"/>
  <c r="Q582" i="9"/>
  <c r="Q583" i="9"/>
  <c r="Q584" i="9"/>
  <c r="Q585" i="9"/>
  <c r="Q586" i="9"/>
  <c r="Q587" i="9"/>
  <c r="Q588" i="9"/>
  <c r="Q589" i="9"/>
  <c r="Q590" i="9"/>
  <c r="Q591" i="9"/>
  <c r="Q592" i="9"/>
  <c r="Q593" i="9"/>
  <c r="Q594" i="9"/>
  <c r="Q595" i="9"/>
  <c r="Q596" i="9"/>
  <c r="Q597" i="9"/>
  <c r="Q598" i="9"/>
  <c r="Q599" i="9"/>
  <c r="Q600" i="9"/>
  <c r="Q601" i="9"/>
  <c r="Q602" i="9"/>
  <c r="Q603" i="9"/>
  <c r="Q604" i="9"/>
  <c r="Q605" i="9"/>
  <c r="Q606" i="9"/>
  <c r="Q607" i="9"/>
  <c r="Q608" i="9"/>
  <c r="Q609" i="9"/>
  <c r="Q610" i="9"/>
  <c r="Q611" i="9"/>
  <c r="Q612" i="9"/>
  <c r="Q613" i="9"/>
  <c r="Q614" i="9"/>
  <c r="Q615" i="9"/>
  <c r="Q616" i="9"/>
  <c r="Q617" i="9"/>
  <c r="Q618" i="9"/>
  <c r="Q619" i="9"/>
  <c r="Q620" i="9"/>
  <c r="Q621" i="9"/>
  <c r="Q622" i="9"/>
  <c r="Q623" i="9"/>
  <c r="Q624" i="9"/>
  <c r="Q625" i="9"/>
  <c r="Q626" i="9"/>
  <c r="Q627" i="9"/>
  <c r="Q628" i="9"/>
  <c r="Q629" i="9"/>
  <c r="Q630" i="9"/>
  <c r="Q631" i="9"/>
  <c r="Q632" i="9"/>
  <c r="Q633" i="9"/>
  <c r="Q634" i="9"/>
  <c r="Q635" i="9"/>
  <c r="Q636" i="9"/>
  <c r="Q637" i="9"/>
  <c r="Q638" i="9"/>
  <c r="Q639" i="9"/>
  <c r="Q640" i="9"/>
  <c r="Q641" i="9"/>
  <c r="Q642" i="9"/>
  <c r="Q643" i="9"/>
  <c r="Q644" i="9"/>
  <c r="Q645" i="9"/>
  <c r="Q646" i="9"/>
  <c r="Q647" i="9"/>
  <c r="Q648" i="9"/>
  <c r="Q649" i="9"/>
  <c r="Q650" i="9"/>
  <c r="Q651" i="9"/>
  <c r="Q652" i="9"/>
  <c r="Q653" i="9"/>
  <c r="Q654" i="9"/>
  <c r="Q655" i="9"/>
  <c r="Q656" i="9"/>
  <c r="Q657" i="9"/>
  <c r="Q658" i="9"/>
  <c r="Q659" i="9"/>
  <c r="Q660" i="9"/>
  <c r="Q661" i="9"/>
  <c r="Q662" i="9"/>
  <c r="Q663" i="9"/>
  <c r="Q664" i="9"/>
  <c r="Q665" i="9"/>
  <c r="Q666" i="9"/>
  <c r="Q667" i="9"/>
  <c r="Q668" i="9"/>
  <c r="Q669" i="9"/>
  <c r="Q670" i="9"/>
  <c r="Q671" i="9"/>
  <c r="Q672" i="9"/>
  <c r="Q673" i="9"/>
  <c r="Q674" i="9"/>
  <c r="Q675" i="9"/>
  <c r="Q676" i="9"/>
  <c r="Q677" i="9"/>
  <c r="Q678" i="9"/>
  <c r="Q679" i="9"/>
  <c r="Q680" i="9"/>
  <c r="Q681" i="9"/>
  <c r="Q682" i="9"/>
  <c r="Q683" i="9"/>
  <c r="Q684" i="9"/>
  <c r="Q685" i="9"/>
  <c r="Q686" i="9"/>
  <c r="Q687" i="9"/>
  <c r="Q688" i="9"/>
  <c r="Q689" i="9"/>
  <c r="Q690" i="9"/>
  <c r="Q691" i="9"/>
  <c r="Q692" i="9"/>
  <c r="Q693" i="9"/>
  <c r="Q694" i="9"/>
  <c r="Q695" i="9"/>
  <c r="Q696" i="9"/>
  <c r="Q697" i="9"/>
  <c r="Q698" i="9"/>
  <c r="Q699" i="9"/>
  <c r="Q700" i="9"/>
  <c r="Q701" i="9"/>
  <c r="Q702" i="9"/>
  <c r="Q703" i="9"/>
  <c r="Q704" i="9"/>
  <c r="Q705" i="9"/>
  <c r="P491" i="9"/>
  <c r="P492" i="9"/>
  <c r="P493" i="9"/>
  <c r="P494" i="9"/>
  <c r="P495" i="9"/>
  <c r="P496" i="9"/>
  <c r="P497" i="9"/>
  <c r="P498" i="9"/>
  <c r="P499" i="9"/>
  <c r="P500" i="9"/>
  <c r="P501" i="9"/>
  <c r="P502" i="9"/>
  <c r="P503" i="9"/>
  <c r="P504" i="9"/>
  <c r="P505" i="9"/>
  <c r="P506" i="9"/>
  <c r="P507" i="9"/>
  <c r="P508" i="9"/>
  <c r="P509" i="9"/>
  <c r="P510" i="9"/>
  <c r="P511" i="9"/>
  <c r="P512" i="9"/>
  <c r="P513" i="9"/>
  <c r="P514" i="9"/>
  <c r="P515" i="9"/>
  <c r="P516" i="9"/>
  <c r="P517" i="9"/>
  <c r="P518" i="9"/>
  <c r="P519" i="9"/>
  <c r="P520" i="9"/>
  <c r="P521" i="9"/>
  <c r="P522" i="9"/>
  <c r="P523" i="9"/>
  <c r="P524" i="9"/>
  <c r="P525" i="9"/>
  <c r="P526" i="9"/>
  <c r="P527" i="9"/>
  <c r="P528" i="9"/>
  <c r="P529" i="9"/>
  <c r="P530" i="9"/>
  <c r="P531" i="9"/>
  <c r="P532" i="9"/>
  <c r="P533" i="9"/>
  <c r="P534" i="9"/>
  <c r="P535" i="9"/>
  <c r="P536" i="9"/>
  <c r="P537" i="9"/>
  <c r="P538" i="9"/>
  <c r="P539" i="9"/>
  <c r="P540" i="9"/>
  <c r="P541" i="9"/>
  <c r="P542" i="9"/>
  <c r="P543" i="9"/>
  <c r="P544" i="9"/>
  <c r="P545" i="9"/>
  <c r="P546" i="9"/>
  <c r="P547" i="9"/>
  <c r="P548" i="9"/>
  <c r="P549" i="9"/>
  <c r="P550" i="9"/>
  <c r="P551" i="9"/>
  <c r="P552" i="9"/>
  <c r="P553" i="9"/>
  <c r="P554" i="9"/>
  <c r="P555" i="9"/>
  <c r="P556" i="9"/>
  <c r="P557" i="9"/>
  <c r="P558" i="9"/>
  <c r="P559" i="9"/>
  <c r="P560" i="9"/>
  <c r="P561" i="9"/>
  <c r="P562" i="9"/>
  <c r="P563" i="9"/>
  <c r="P564" i="9"/>
  <c r="P565" i="9"/>
  <c r="P566" i="9"/>
  <c r="P567" i="9"/>
  <c r="P568" i="9"/>
  <c r="P569" i="9"/>
  <c r="P570" i="9"/>
  <c r="P571" i="9"/>
  <c r="P572" i="9"/>
  <c r="P573" i="9"/>
  <c r="P574" i="9"/>
  <c r="P575" i="9"/>
  <c r="P576" i="9"/>
  <c r="P577" i="9"/>
  <c r="P578" i="9"/>
  <c r="P579" i="9"/>
  <c r="P580" i="9"/>
  <c r="P581" i="9"/>
  <c r="P582" i="9"/>
  <c r="P583" i="9"/>
  <c r="P584" i="9"/>
  <c r="P585" i="9"/>
  <c r="P586" i="9"/>
  <c r="P587" i="9"/>
  <c r="P588" i="9"/>
  <c r="P589" i="9"/>
  <c r="P590" i="9"/>
  <c r="P591" i="9"/>
  <c r="P592" i="9"/>
  <c r="P593" i="9"/>
  <c r="P594" i="9"/>
  <c r="P595" i="9"/>
  <c r="P596" i="9"/>
  <c r="P597" i="9"/>
  <c r="P598" i="9"/>
  <c r="P599" i="9"/>
  <c r="P600" i="9"/>
  <c r="P601" i="9"/>
  <c r="P602" i="9"/>
  <c r="P603" i="9"/>
  <c r="P604" i="9"/>
  <c r="P605" i="9"/>
  <c r="P606" i="9"/>
  <c r="P607" i="9"/>
  <c r="P608" i="9"/>
  <c r="P609" i="9"/>
  <c r="P610" i="9"/>
  <c r="P611" i="9"/>
  <c r="P612" i="9"/>
  <c r="P613" i="9"/>
  <c r="P614" i="9"/>
  <c r="P615" i="9"/>
  <c r="P616" i="9"/>
  <c r="P617" i="9"/>
  <c r="P618" i="9"/>
  <c r="P619" i="9"/>
  <c r="P620" i="9"/>
  <c r="P621" i="9"/>
  <c r="P622" i="9"/>
  <c r="P623" i="9"/>
  <c r="P624" i="9"/>
  <c r="P625" i="9"/>
  <c r="P626" i="9"/>
  <c r="P627" i="9"/>
  <c r="P628" i="9"/>
  <c r="P629" i="9"/>
  <c r="P630" i="9"/>
  <c r="P631" i="9"/>
  <c r="P632" i="9"/>
  <c r="P633" i="9"/>
  <c r="P634" i="9"/>
  <c r="P635" i="9"/>
  <c r="P636" i="9"/>
  <c r="P637" i="9"/>
  <c r="P638" i="9"/>
  <c r="P639" i="9"/>
  <c r="P640" i="9"/>
  <c r="P641" i="9"/>
  <c r="P642" i="9"/>
  <c r="P643" i="9"/>
  <c r="P644" i="9"/>
  <c r="P645" i="9"/>
  <c r="P646" i="9"/>
  <c r="P647" i="9"/>
  <c r="P648" i="9"/>
  <c r="P649" i="9"/>
  <c r="P650" i="9"/>
  <c r="P651" i="9"/>
  <c r="P652" i="9"/>
  <c r="P653" i="9"/>
  <c r="P654" i="9"/>
  <c r="P655" i="9"/>
  <c r="P656" i="9"/>
  <c r="P657" i="9"/>
  <c r="P658" i="9"/>
  <c r="P659" i="9"/>
  <c r="P660" i="9"/>
  <c r="P661" i="9"/>
  <c r="P662" i="9"/>
  <c r="P663" i="9"/>
  <c r="P664" i="9"/>
  <c r="P665" i="9"/>
  <c r="P666" i="9"/>
  <c r="P667" i="9"/>
  <c r="P668" i="9"/>
  <c r="P669" i="9"/>
  <c r="P670" i="9"/>
  <c r="P671" i="9"/>
  <c r="P672" i="9"/>
  <c r="P673" i="9"/>
  <c r="P674" i="9"/>
  <c r="P675" i="9"/>
  <c r="P676" i="9"/>
  <c r="P677" i="9"/>
  <c r="P678" i="9"/>
  <c r="P679" i="9"/>
  <c r="P680" i="9"/>
  <c r="P681" i="9"/>
  <c r="P682" i="9"/>
  <c r="P683" i="9"/>
  <c r="P684" i="9"/>
  <c r="P685" i="9"/>
  <c r="P686" i="9"/>
  <c r="P687" i="9"/>
  <c r="P688" i="9"/>
  <c r="P689" i="9"/>
  <c r="P690" i="9"/>
  <c r="P691" i="9"/>
  <c r="P692" i="9"/>
  <c r="P693" i="9"/>
  <c r="P694" i="9"/>
  <c r="P695" i="9"/>
  <c r="P696" i="9"/>
  <c r="P697" i="9"/>
  <c r="P698" i="9"/>
  <c r="P699" i="9"/>
  <c r="P700" i="9"/>
  <c r="P701" i="9"/>
  <c r="P702" i="9"/>
  <c r="P703" i="9"/>
  <c r="P704" i="9"/>
  <c r="P705" i="9"/>
  <c r="M491" i="9"/>
  <c r="S491" i="9" s="1"/>
  <c r="M492" i="9"/>
  <c r="M493" i="9"/>
  <c r="S493" i="9" s="1"/>
  <c r="M494" i="9"/>
  <c r="S494" i="9" s="1"/>
  <c r="M495" i="9"/>
  <c r="S495" i="9" s="1"/>
  <c r="M496" i="9"/>
  <c r="M497" i="9"/>
  <c r="S497" i="9" s="1"/>
  <c r="M498" i="9"/>
  <c r="S498" i="9" s="1"/>
  <c r="M499" i="9"/>
  <c r="S499" i="9" s="1"/>
  <c r="M500" i="9"/>
  <c r="M501" i="9"/>
  <c r="S501" i="9" s="1"/>
  <c r="M502" i="9"/>
  <c r="S502" i="9" s="1"/>
  <c r="M503" i="9"/>
  <c r="S503" i="9" s="1"/>
  <c r="M504" i="9"/>
  <c r="M505" i="9"/>
  <c r="S505" i="9" s="1"/>
  <c r="M506" i="9"/>
  <c r="S506" i="9" s="1"/>
  <c r="M507" i="9"/>
  <c r="S507" i="9" s="1"/>
  <c r="M508" i="9"/>
  <c r="M509" i="9"/>
  <c r="S509" i="9" s="1"/>
  <c r="M510" i="9"/>
  <c r="S510" i="9" s="1"/>
  <c r="M511" i="9"/>
  <c r="S511" i="9" s="1"/>
  <c r="M512" i="9"/>
  <c r="M513" i="9"/>
  <c r="S513" i="9" s="1"/>
  <c r="M514" i="9"/>
  <c r="S514" i="9" s="1"/>
  <c r="M515" i="9"/>
  <c r="S515" i="9" s="1"/>
  <c r="M516" i="9"/>
  <c r="M517" i="9"/>
  <c r="S517" i="9" s="1"/>
  <c r="M518" i="9"/>
  <c r="S518" i="9" s="1"/>
  <c r="M519" i="9"/>
  <c r="S519" i="9" s="1"/>
  <c r="M520" i="9"/>
  <c r="M521" i="9"/>
  <c r="S521" i="9" s="1"/>
  <c r="M522" i="9"/>
  <c r="S522" i="9" s="1"/>
  <c r="M523" i="9"/>
  <c r="S523" i="9" s="1"/>
  <c r="M524" i="9"/>
  <c r="M525" i="9"/>
  <c r="S525" i="9" s="1"/>
  <c r="M526" i="9"/>
  <c r="S526" i="9" s="1"/>
  <c r="M527" i="9"/>
  <c r="S527" i="9" s="1"/>
  <c r="M528" i="9"/>
  <c r="M529" i="9"/>
  <c r="S529" i="9" s="1"/>
  <c r="M530" i="9"/>
  <c r="S530" i="9" s="1"/>
  <c r="M531" i="9"/>
  <c r="S531" i="9" s="1"/>
  <c r="M532" i="9"/>
  <c r="M533" i="9"/>
  <c r="S533" i="9" s="1"/>
  <c r="M534" i="9"/>
  <c r="M535" i="9"/>
  <c r="S535" i="9" s="1"/>
  <c r="M536" i="9"/>
  <c r="M537" i="9"/>
  <c r="S537" i="9" s="1"/>
  <c r="M538" i="9"/>
  <c r="M539" i="9"/>
  <c r="S539" i="9" s="1"/>
  <c r="M540" i="9"/>
  <c r="M541" i="9"/>
  <c r="S541" i="9" s="1"/>
  <c r="M542" i="9"/>
  <c r="S542" i="9" s="1"/>
  <c r="M543" i="9"/>
  <c r="S543" i="9" s="1"/>
  <c r="M544" i="9"/>
  <c r="M545" i="9"/>
  <c r="S545" i="9" s="1"/>
  <c r="M546" i="9"/>
  <c r="S546" i="9" s="1"/>
  <c r="M547" i="9"/>
  <c r="S547" i="9" s="1"/>
  <c r="M548" i="9"/>
  <c r="M549" i="9"/>
  <c r="S549" i="9" s="1"/>
  <c r="M550" i="9"/>
  <c r="M551" i="9"/>
  <c r="S551" i="9" s="1"/>
  <c r="M552" i="9"/>
  <c r="M553" i="9"/>
  <c r="S553" i="9" s="1"/>
  <c r="M554" i="9"/>
  <c r="M555" i="9"/>
  <c r="S555" i="9" s="1"/>
  <c r="M556" i="9"/>
  <c r="M557" i="9"/>
  <c r="S557" i="9" s="1"/>
  <c r="M558" i="9"/>
  <c r="S558" i="9" s="1"/>
  <c r="M559" i="9"/>
  <c r="S559" i="9" s="1"/>
  <c r="M560" i="9"/>
  <c r="M561" i="9"/>
  <c r="S561" i="9" s="1"/>
  <c r="M562" i="9"/>
  <c r="S562" i="9" s="1"/>
  <c r="M563" i="9"/>
  <c r="S563" i="9" s="1"/>
  <c r="M564" i="9"/>
  <c r="M565" i="9"/>
  <c r="S565" i="9" s="1"/>
  <c r="M566" i="9"/>
  <c r="M567" i="9"/>
  <c r="S567" i="9" s="1"/>
  <c r="M568" i="9"/>
  <c r="M569" i="9"/>
  <c r="S569" i="9" s="1"/>
  <c r="M570" i="9"/>
  <c r="M571" i="9"/>
  <c r="S571" i="9" s="1"/>
  <c r="M572" i="9"/>
  <c r="M573" i="9"/>
  <c r="S573" i="9" s="1"/>
  <c r="M574" i="9"/>
  <c r="S574" i="9" s="1"/>
  <c r="M575" i="9"/>
  <c r="S575" i="9" s="1"/>
  <c r="M576" i="9"/>
  <c r="M577" i="9"/>
  <c r="S577" i="9" s="1"/>
  <c r="M578" i="9"/>
  <c r="S578" i="9" s="1"/>
  <c r="M579" i="9"/>
  <c r="S579" i="9" s="1"/>
  <c r="M580" i="9"/>
  <c r="M581" i="9"/>
  <c r="S581" i="9" s="1"/>
  <c r="M582" i="9"/>
  <c r="M583" i="9"/>
  <c r="S583" i="9" s="1"/>
  <c r="M584" i="9"/>
  <c r="M585" i="9"/>
  <c r="S585" i="9" s="1"/>
  <c r="M586" i="9"/>
  <c r="M587" i="9"/>
  <c r="S587" i="9" s="1"/>
  <c r="M588" i="9"/>
  <c r="M589" i="9"/>
  <c r="S589" i="9" s="1"/>
  <c r="M590" i="9"/>
  <c r="S590" i="9" s="1"/>
  <c r="M591" i="9"/>
  <c r="S591" i="9" s="1"/>
  <c r="M592" i="9"/>
  <c r="M593" i="9"/>
  <c r="S593" i="9" s="1"/>
  <c r="M594" i="9"/>
  <c r="S594" i="9" s="1"/>
  <c r="M595" i="9"/>
  <c r="S595" i="9" s="1"/>
  <c r="M596" i="9"/>
  <c r="M597" i="9"/>
  <c r="S597" i="9" s="1"/>
  <c r="M598" i="9"/>
  <c r="M599" i="9"/>
  <c r="S599" i="9" s="1"/>
  <c r="M600" i="9"/>
  <c r="M601" i="9"/>
  <c r="S601" i="9" s="1"/>
  <c r="M602" i="9"/>
  <c r="M603" i="9"/>
  <c r="S603" i="9" s="1"/>
  <c r="M604" i="9"/>
  <c r="M605" i="9"/>
  <c r="S605" i="9" s="1"/>
  <c r="M606" i="9"/>
  <c r="S606" i="9" s="1"/>
  <c r="M607" i="9"/>
  <c r="S607" i="9" s="1"/>
  <c r="M608" i="9"/>
  <c r="M609" i="9"/>
  <c r="S609" i="9" s="1"/>
  <c r="M610" i="9"/>
  <c r="S610" i="9" s="1"/>
  <c r="M611" i="9"/>
  <c r="S611" i="9" s="1"/>
  <c r="M612" i="9"/>
  <c r="M613" i="9"/>
  <c r="S613" i="9" s="1"/>
  <c r="M614" i="9"/>
  <c r="M615" i="9"/>
  <c r="S615" i="9" s="1"/>
  <c r="M616" i="9"/>
  <c r="M617" i="9"/>
  <c r="S617" i="9" s="1"/>
  <c r="M618" i="9"/>
  <c r="M619" i="9"/>
  <c r="S619" i="9" s="1"/>
  <c r="M620" i="9"/>
  <c r="M621" i="9"/>
  <c r="S621" i="9" s="1"/>
  <c r="M622" i="9"/>
  <c r="S622" i="9" s="1"/>
  <c r="M623" i="9"/>
  <c r="S623" i="9" s="1"/>
  <c r="M624" i="9"/>
  <c r="M625" i="9"/>
  <c r="S625" i="9" s="1"/>
  <c r="M626" i="9"/>
  <c r="S626" i="9" s="1"/>
  <c r="M627" i="9"/>
  <c r="S627" i="9" s="1"/>
  <c r="M628" i="9"/>
  <c r="M629" i="9"/>
  <c r="S629" i="9" s="1"/>
  <c r="M630" i="9"/>
  <c r="M631" i="9"/>
  <c r="S631" i="9" s="1"/>
  <c r="M632" i="9"/>
  <c r="M633" i="9"/>
  <c r="S633" i="9" s="1"/>
  <c r="M634" i="9"/>
  <c r="M635" i="9"/>
  <c r="S635" i="9" s="1"/>
  <c r="M636" i="9"/>
  <c r="M637" i="9"/>
  <c r="S637" i="9" s="1"/>
  <c r="M638" i="9"/>
  <c r="S638" i="9" s="1"/>
  <c r="M639" i="9"/>
  <c r="S639" i="9" s="1"/>
  <c r="M640" i="9"/>
  <c r="M641" i="9"/>
  <c r="S641" i="9" s="1"/>
  <c r="M642" i="9"/>
  <c r="S642" i="9" s="1"/>
  <c r="M643" i="9"/>
  <c r="S643" i="9" s="1"/>
  <c r="M644" i="9"/>
  <c r="M645" i="9"/>
  <c r="S645" i="9" s="1"/>
  <c r="M646" i="9"/>
  <c r="M647" i="9"/>
  <c r="S647" i="9" s="1"/>
  <c r="M648" i="9"/>
  <c r="M649" i="9"/>
  <c r="S649" i="9" s="1"/>
  <c r="M650" i="9"/>
  <c r="M651" i="9"/>
  <c r="S651" i="9" s="1"/>
  <c r="M652" i="9"/>
  <c r="M653" i="9"/>
  <c r="S653" i="9" s="1"/>
  <c r="M654" i="9"/>
  <c r="S654" i="9" s="1"/>
  <c r="M655" i="9"/>
  <c r="S655" i="9" s="1"/>
  <c r="M656" i="9"/>
  <c r="M657" i="9"/>
  <c r="S657" i="9" s="1"/>
  <c r="M658" i="9"/>
  <c r="S658" i="9" s="1"/>
  <c r="M659" i="9"/>
  <c r="S659" i="9" s="1"/>
  <c r="M660" i="9"/>
  <c r="M661" i="9"/>
  <c r="S661" i="9" s="1"/>
  <c r="M662" i="9"/>
  <c r="M663" i="9"/>
  <c r="S663" i="9" s="1"/>
  <c r="M664" i="9"/>
  <c r="M665" i="9"/>
  <c r="S665" i="9" s="1"/>
  <c r="M666" i="9"/>
  <c r="M667" i="9"/>
  <c r="S667" i="9" s="1"/>
  <c r="M668" i="9"/>
  <c r="M669" i="9"/>
  <c r="S669" i="9" s="1"/>
  <c r="M670" i="9"/>
  <c r="S670" i="9" s="1"/>
  <c r="M671" i="9"/>
  <c r="S671" i="9" s="1"/>
  <c r="M672" i="9"/>
  <c r="M673" i="9"/>
  <c r="S673" i="9" s="1"/>
  <c r="M674" i="9"/>
  <c r="S674" i="9" s="1"/>
  <c r="M675" i="9"/>
  <c r="S675" i="9" s="1"/>
  <c r="M676" i="9"/>
  <c r="M677" i="9"/>
  <c r="S677" i="9" s="1"/>
  <c r="M678" i="9"/>
  <c r="M679" i="9"/>
  <c r="S679" i="9" s="1"/>
  <c r="M680" i="9"/>
  <c r="M681" i="9"/>
  <c r="S681" i="9" s="1"/>
  <c r="M682" i="9"/>
  <c r="M683" i="9"/>
  <c r="S683" i="9" s="1"/>
  <c r="M684" i="9"/>
  <c r="M685" i="9"/>
  <c r="S685" i="9" s="1"/>
  <c r="M686" i="9"/>
  <c r="S686" i="9" s="1"/>
  <c r="M687" i="9"/>
  <c r="S687" i="9" s="1"/>
  <c r="M688" i="9"/>
  <c r="M689" i="9"/>
  <c r="S689" i="9" s="1"/>
  <c r="M690" i="9"/>
  <c r="S690" i="9" s="1"/>
  <c r="M691" i="9"/>
  <c r="S691" i="9" s="1"/>
  <c r="M692" i="9"/>
  <c r="M693" i="9"/>
  <c r="S693" i="9" s="1"/>
  <c r="M694" i="9"/>
  <c r="M695" i="9"/>
  <c r="S695" i="9" s="1"/>
  <c r="M696" i="9"/>
  <c r="M697" i="9"/>
  <c r="S697" i="9" s="1"/>
  <c r="M698" i="9"/>
  <c r="M699" i="9"/>
  <c r="S699" i="9" s="1"/>
  <c r="M700" i="9"/>
  <c r="M701" i="9"/>
  <c r="S701" i="9" s="1"/>
  <c r="M702" i="9"/>
  <c r="S702" i="9" s="1"/>
  <c r="M703" i="9"/>
  <c r="S703" i="9" s="1"/>
  <c r="M704" i="9"/>
  <c r="M705" i="9"/>
  <c r="S705" i="9" s="1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D491" i="9"/>
  <c r="D492" i="9"/>
  <c r="D493" i="9"/>
  <c r="D494" i="9"/>
  <c r="D495" i="9"/>
  <c r="D496" i="9"/>
  <c r="D497" i="9"/>
  <c r="D498" i="9"/>
  <c r="D499" i="9"/>
  <c r="D500" i="9"/>
  <c r="D501" i="9"/>
  <c r="D502" i="9"/>
  <c r="D503" i="9"/>
  <c r="D504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D551" i="9"/>
  <c r="D552" i="9"/>
  <c r="D553" i="9"/>
  <c r="D554" i="9"/>
  <c r="D555" i="9"/>
  <c r="D556" i="9"/>
  <c r="D557" i="9"/>
  <c r="D558" i="9"/>
  <c r="D559" i="9"/>
  <c r="D560" i="9"/>
  <c r="D561" i="9"/>
  <c r="D562" i="9"/>
  <c r="D563" i="9"/>
  <c r="D564" i="9"/>
  <c r="D565" i="9"/>
  <c r="D566" i="9"/>
  <c r="D567" i="9"/>
  <c r="D568" i="9"/>
  <c r="D569" i="9"/>
  <c r="D570" i="9"/>
  <c r="D571" i="9"/>
  <c r="D572" i="9"/>
  <c r="D573" i="9"/>
  <c r="D574" i="9"/>
  <c r="D575" i="9"/>
  <c r="D576" i="9"/>
  <c r="D577" i="9"/>
  <c r="D578" i="9"/>
  <c r="D579" i="9"/>
  <c r="D580" i="9"/>
  <c r="D581" i="9"/>
  <c r="D582" i="9"/>
  <c r="D583" i="9"/>
  <c r="D584" i="9"/>
  <c r="D585" i="9"/>
  <c r="D586" i="9"/>
  <c r="D587" i="9"/>
  <c r="D588" i="9"/>
  <c r="D589" i="9"/>
  <c r="D590" i="9"/>
  <c r="D591" i="9"/>
  <c r="D592" i="9"/>
  <c r="D593" i="9"/>
  <c r="D594" i="9"/>
  <c r="D595" i="9"/>
  <c r="D596" i="9"/>
  <c r="D597" i="9"/>
  <c r="D598" i="9"/>
  <c r="D599" i="9"/>
  <c r="D600" i="9"/>
  <c r="D601" i="9"/>
  <c r="D602" i="9"/>
  <c r="D603" i="9"/>
  <c r="D604" i="9"/>
  <c r="D605" i="9"/>
  <c r="D606" i="9"/>
  <c r="D607" i="9"/>
  <c r="D608" i="9"/>
  <c r="D609" i="9"/>
  <c r="D610" i="9"/>
  <c r="D611" i="9"/>
  <c r="D612" i="9"/>
  <c r="D613" i="9"/>
  <c r="D614" i="9"/>
  <c r="D615" i="9"/>
  <c r="D616" i="9"/>
  <c r="D617" i="9"/>
  <c r="D618" i="9"/>
  <c r="D619" i="9"/>
  <c r="D620" i="9"/>
  <c r="D621" i="9"/>
  <c r="D622" i="9"/>
  <c r="D623" i="9"/>
  <c r="D624" i="9"/>
  <c r="D625" i="9"/>
  <c r="D626" i="9"/>
  <c r="D627" i="9"/>
  <c r="D628" i="9"/>
  <c r="D629" i="9"/>
  <c r="D630" i="9"/>
  <c r="D631" i="9"/>
  <c r="D632" i="9"/>
  <c r="D633" i="9"/>
  <c r="D634" i="9"/>
  <c r="D635" i="9"/>
  <c r="D636" i="9"/>
  <c r="D637" i="9"/>
  <c r="D638" i="9"/>
  <c r="D639" i="9"/>
  <c r="D640" i="9"/>
  <c r="D641" i="9"/>
  <c r="D642" i="9"/>
  <c r="D643" i="9"/>
  <c r="D644" i="9"/>
  <c r="D645" i="9"/>
  <c r="D646" i="9"/>
  <c r="D647" i="9"/>
  <c r="D648" i="9"/>
  <c r="D649" i="9"/>
  <c r="D650" i="9"/>
  <c r="D651" i="9"/>
  <c r="D652" i="9"/>
  <c r="D653" i="9"/>
  <c r="D654" i="9"/>
  <c r="D655" i="9"/>
  <c r="D656" i="9"/>
  <c r="D657" i="9"/>
  <c r="D658" i="9"/>
  <c r="D659" i="9"/>
  <c r="D660" i="9"/>
  <c r="D661" i="9"/>
  <c r="D662" i="9"/>
  <c r="D663" i="9"/>
  <c r="D664" i="9"/>
  <c r="D665" i="9"/>
  <c r="D666" i="9"/>
  <c r="D667" i="9"/>
  <c r="D668" i="9"/>
  <c r="D669" i="9"/>
  <c r="D670" i="9"/>
  <c r="D671" i="9"/>
  <c r="D672" i="9"/>
  <c r="D673" i="9"/>
  <c r="D674" i="9"/>
  <c r="D675" i="9"/>
  <c r="D676" i="9"/>
  <c r="D677" i="9"/>
  <c r="D678" i="9"/>
  <c r="D679" i="9"/>
  <c r="D680" i="9"/>
  <c r="D681" i="9"/>
  <c r="D682" i="9"/>
  <c r="D683" i="9"/>
  <c r="D684" i="9"/>
  <c r="D685" i="9"/>
  <c r="D686" i="9"/>
  <c r="D687" i="9"/>
  <c r="D688" i="9"/>
  <c r="D689" i="9"/>
  <c r="D690" i="9"/>
  <c r="D691" i="9"/>
  <c r="D692" i="9"/>
  <c r="D693" i="9"/>
  <c r="D694" i="9"/>
  <c r="D695" i="9"/>
  <c r="D696" i="9"/>
  <c r="D697" i="9"/>
  <c r="D698" i="9"/>
  <c r="D699" i="9"/>
  <c r="D700" i="9"/>
  <c r="D701" i="9"/>
  <c r="D702" i="9"/>
  <c r="D703" i="9"/>
  <c r="D704" i="9"/>
  <c r="D705" i="9"/>
  <c r="J705" i="9" s="1"/>
  <c r="S106" i="11" l="1"/>
  <c r="S102" i="11"/>
  <c r="S98" i="11"/>
  <c r="S94" i="11"/>
  <c r="S90" i="11"/>
  <c r="S86" i="11"/>
  <c r="S82" i="11"/>
  <c r="S78" i="11"/>
  <c r="S74" i="11"/>
  <c r="S70" i="11"/>
  <c r="S109" i="11"/>
  <c r="S105" i="11"/>
  <c r="S101" i="11"/>
  <c r="S97" i="11"/>
  <c r="S93" i="11"/>
  <c r="S89" i="11"/>
  <c r="S85" i="11"/>
  <c r="S81" i="11"/>
  <c r="S77" i="11"/>
  <c r="S73" i="11"/>
  <c r="S69" i="11"/>
  <c r="J108" i="11"/>
  <c r="J104" i="11"/>
  <c r="J100" i="11"/>
  <c r="J96" i="11"/>
  <c r="J92" i="11"/>
  <c r="J88" i="11"/>
  <c r="J84" i="11"/>
  <c r="J80" i="11"/>
  <c r="J76" i="11"/>
  <c r="J72" i="11"/>
  <c r="J68" i="11"/>
  <c r="J698" i="9"/>
  <c r="J682" i="9"/>
  <c r="J650" i="9"/>
  <c r="J634" i="9"/>
  <c r="J618" i="9"/>
  <c r="J586" i="9"/>
  <c r="J570" i="9"/>
  <c r="J554" i="9"/>
  <c r="J522" i="9"/>
  <c r="J506" i="9"/>
  <c r="J704" i="9"/>
  <c r="J700" i="9"/>
  <c r="J696" i="9"/>
  <c r="J692" i="9"/>
  <c r="J688" i="9"/>
  <c r="J684" i="9"/>
  <c r="J680" i="9"/>
  <c r="J676" i="9"/>
  <c r="J672" i="9"/>
  <c r="J668" i="9"/>
  <c r="J664" i="9"/>
  <c r="J660" i="9"/>
  <c r="J656" i="9"/>
  <c r="J652" i="9"/>
  <c r="J648" i="9"/>
  <c r="J644" i="9"/>
  <c r="J640" i="9"/>
  <c r="J636" i="9"/>
  <c r="J632" i="9"/>
  <c r="J628" i="9"/>
  <c r="J624" i="9"/>
  <c r="J620" i="9"/>
  <c r="J616" i="9"/>
  <c r="J612" i="9"/>
  <c r="J608" i="9"/>
  <c r="J604" i="9"/>
  <c r="J600" i="9"/>
  <c r="J596" i="9"/>
  <c r="J592" i="9"/>
  <c r="J588" i="9"/>
  <c r="J584" i="9"/>
  <c r="J580" i="9"/>
  <c r="J576" i="9"/>
  <c r="J572" i="9"/>
  <c r="J568" i="9"/>
  <c r="J564" i="9"/>
  <c r="J560" i="9"/>
  <c r="J556" i="9"/>
  <c r="J552" i="9"/>
  <c r="J548" i="9"/>
  <c r="J544" i="9"/>
  <c r="J540" i="9"/>
  <c r="J536" i="9"/>
  <c r="J532" i="9"/>
  <c r="J528" i="9"/>
  <c r="J524" i="9"/>
  <c r="J520" i="9"/>
  <c r="J516" i="9"/>
  <c r="J512" i="9"/>
  <c r="J508" i="9"/>
  <c r="J504" i="9"/>
  <c r="J500" i="9"/>
  <c r="J496" i="9"/>
  <c r="J492" i="9"/>
  <c r="J702" i="9"/>
  <c r="J694" i="9"/>
  <c r="J690" i="9"/>
  <c r="J686" i="9"/>
  <c r="J678" i="9"/>
  <c r="J674" i="9"/>
  <c r="J670" i="9"/>
  <c r="J666" i="9"/>
  <c r="J662" i="9"/>
  <c r="J658" i="9"/>
  <c r="J654" i="9"/>
  <c r="J646" i="9"/>
  <c r="J642" i="9"/>
  <c r="J638" i="9"/>
  <c r="J630" i="9"/>
  <c r="J626" i="9"/>
  <c r="J622" i="9"/>
  <c r="J614" i="9"/>
  <c r="J610" i="9"/>
  <c r="J606" i="9"/>
  <c r="J602" i="9"/>
  <c r="J598" i="9"/>
  <c r="J594" i="9"/>
  <c r="J590" i="9"/>
  <c r="J582" i="9"/>
  <c r="J578" i="9"/>
  <c r="J574" i="9"/>
  <c r="J566" i="9"/>
  <c r="J562" i="9"/>
  <c r="J558" i="9"/>
  <c r="J550" i="9"/>
  <c r="J546" i="9"/>
  <c r="J542" i="9"/>
  <c r="J538" i="9"/>
  <c r="J534" i="9"/>
  <c r="J530" i="9"/>
  <c r="J526" i="9"/>
  <c r="J518" i="9"/>
  <c r="J514" i="9"/>
  <c r="J510" i="9"/>
  <c r="J502" i="9"/>
  <c r="J498" i="9"/>
  <c r="J494" i="9"/>
  <c r="S704" i="9"/>
  <c r="S700" i="9"/>
  <c r="S696" i="9"/>
  <c r="S692" i="9"/>
  <c r="S688" i="9"/>
  <c r="S684" i="9"/>
  <c r="S680" i="9"/>
  <c r="S676" i="9"/>
  <c r="S672" i="9"/>
  <c r="S668" i="9"/>
  <c r="S664" i="9"/>
  <c r="S660" i="9"/>
  <c r="S656" i="9"/>
  <c r="S652" i="9"/>
  <c r="S648" i="9"/>
  <c r="S644" i="9"/>
  <c r="S640" i="9"/>
  <c r="S636" i="9"/>
  <c r="S632" i="9"/>
  <c r="S628" i="9"/>
  <c r="S624" i="9"/>
  <c r="S620" i="9"/>
  <c r="S616" i="9"/>
  <c r="S612" i="9"/>
  <c r="S608" i="9"/>
  <c r="S604" i="9"/>
  <c r="S600" i="9"/>
  <c r="S596" i="9"/>
  <c r="S592" i="9"/>
  <c r="S588" i="9"/>
  <c r="S584" i="9"/>
  <c r="S580" i="9"/>
  <c r="S576" i="9"/>
  <c r="S572" i="9"/>
  <c r="S568" i="9"/>
  <c r="S564" i="9"/>
  <c r="S560" i="9"/>
  <c r="S556" i="9"/>
  <c r="S552" i="9"/>
  <c r="S548" i="9"/>
  <c r="S544" i="9"/>
  <c r="S540" i="9"/>
  <c r="S536" i="9"/>
  <c r="S532" i="9"/>
  <c r="S528" i="9"/>
  <c r="S524" i="9"/>
  <c r="S520" i="9"/>
  <c r="S516" i="9"/>
  <c r="S512" i="9"/>
  <c r="S508" i="9"/>
  <c r="S504" i="9"/>
  <c r="S500" i="9"/>
  <c r="S496" i="9"/>
  <c r="S492" i="9"/>
  <c r="J701" i="9"/>
  <c r="J697" i="9"/>
  <c r="J693" i="9"/>
  <c r="J689" i="9"/>
  <c r="J685" i="9"/>
  <c r="J681" i="9"/>
  <c r="J677" i="9"/>
  <c r="J673" i="9"/>
  <c r="J669" i="9"/>
  <c r="J665" i="9"/>
  <c r="J661" i="9"/>
  <c r="J657" i="9"/>
  <c r="J653" i="9"/>
  <c r="J649" i="9"/>
  <c r="J645" i="9"/>
  <c r="J641" i="9"/>
  <c r="J637" i="9"/>
  <c r="J633" i="9"/>
  <c r="J629" i="9"/>
  <c r="J625" i="9"/>
  <c r="J621" i="9"/>
  <c r="J617" i="9"/>
  <c r="J613" i="9"/>
  <c r="J609" i="9"/>
  <c r="J605" i="9"/>
  <c r="J601" i="9"/>
  <c r="J597" i="9"/>
  <c r="J593" i="9"/>
  <c r="J589" i="9"/>
  <c r="J585" i="9"/>
  <c r="J581" i="9"/>
  <c r="J577" i="9"/>
  <c r="J573" i="9"/>
  <c r="J569" i="9"/>
  <c r="J565" i="9"/>
  <c r="J561" i="9"/>
  <c r="J557" i="9"/>
  <c r="J553" i="9"/>
  <c r="J549" i="9"/>
  <c r="J545" i="9"/>
  <c r="J541" i="9"/>
  <c r="J537" i="9"/>
  <c r="J533" i="9"/>
  <c r="J529" i="9"/>
  <c r="J525" i="9"/>
  <c r="J521" i="9"/>
  <c r="J517" i="9"/>
  <c r="J513" i="9"/>
  <c r="J509" i="9"/>
  <c r="J505" i="9"/>
  <c r="J501" i="9"/>
  <c r="J497" i="9"/>
  <c r="J493" i="9"/>
  <c r="S698" i="9"/>
  <c r="S694" i="9"/>
  <c r="S682" i="9"/>
  <c r="S678" i="9"/>
  <c r="S666" i="9"/>
  <c r="S662" i="9"/>
  <c r="S650" i="9"/>
  <c r="S646" i="9"/>
  <c r="S634" i="9"/>
  <c r="S630" i="9"/>
  <c r="S618" i="9"/>
  <c r="S614" i="9"/>
  <c r="S602" i="9"/>
  <c r="S598" i="9"/>
  <c r="S586" i="9"/>
  <c r="S582" i="9"/>
  <c r="S570" i="9"/>
  <c r="S566" i="9"/>
  <c r="S554" i="9"/>
  <c r="S550" i="9"/>
  <c r="S538" i="9"/>
  <c r="S534" i="9"/>
  <c r="J699" i="9"/>
  <c r="J691" i="9"/>
  <c r="J683" i="9"/>
  <c r="J675" i="9"/>
  <c r="J667" i="9"/>
  <c r="J655" i="9"/>
  <c r="J647" i="9"/>
  <c r="J639" i="9"/>
  <c r="J631" i="9"/>
  <c r="J623" i="9"/>
  <c r="J615" i="9"/>
  <c r="J607" i="9"/>
  <c r="J599" i="9"/>
  <c r="J591" i="9"/>
  <c r="J579" i="9"/>
  <c r="J571" i="9"/>
  <c r="J563" i="9"/>
  <c r="J555" i="9"/>
  <c r="J547" i="9"/>
  <c r="J539" i="9"/>
  <c r="J531" i="9"/>
  <c r="J519" i="9"/>
  <c r="J511" i="9"/>
  <c r="J499" i="9"/>
  <c r="J703" i="9"/>
  <c r="J695" i="9"/>
  <c r="J687" i="9"/>
  <c r="J679" i="9"/>
  <c r="J671" i="9"/>
  <c r="J663" i="9"/>
  <c r="J659" i="9"/>
  <c r="J651" i="9"/>
  <c r="J643" i="9"/>
  <c r="J635" i="9"/>
  <c r="J627" i="9"/>
  <c r="J619" i="9"/>
  <c r="J611" i="9"/>
  <c r="J603" i="9"/>
  <c r="J595" i="9"/>
  <c r="J587" i="9"/>
  <c r="J583" i="9"/>
  <c r="J575" i="9"/>
  <c r="J567" i="9"/>
  <c r="J559" i="9"/>
  <c r="J551" i="9"/>
  <c r="J543" i="9"/>
  <c r="J535" i="9"/>
  <c r="J527" i="9"/>
  <c r="J523" i="9"/>
  <c r="J515" i="9"/>
  <c r="J507" i="9"/>
  <c r="J503" i="9"/>
  <c r="J495" i="9"/>
  <c r="J491" i="9"/>
  <c r="J98" i="11"/>
  <c r="D9" i="9"/>
  <c r="G9" i="9"/>
  <c r="D10" i="9"/>
  <c r="G10" i="9"/>
  <c r="D11" i="9"/>
  <c r="G11" i="9"/>
  <c r="D12" i="9"/>
  <c r="G12" i="9"/>
  <c r="D13" i="9"/>
  <c r="G13" i="9"/>
  <c r="D14" i="9"/>
  <c r="G14" i="9"/>
  <c r="D15" i="9"/>
  <c r="G15" i="9"/>
  <c r="D16" i="9"/>
  <c r="G16" i="9"/>
  <c r="D17" i="9"/>
  <c r="G17" i="9"/>
  <c r="D18" i="9"/>
  <c r="G18" i="9"/>
  <c r="D19" i="9"/>
  <c r="G19" i="9"/>
  <c r="D20" i="9"/>
  <c r="G20" i="9"/>
  <c r="D21" i="9"/>
  <c r="G21" i="9"/>
  <c r="D22" i="9"/>
  <c r="G22" i="9"/>
  <c r="D23" i="9"/>
  <c r="G23" i="9"/>
  <c r="D24" i="9"/>
  <c r="G24" i="9"/>
  <c r="D25" i="9"/>
  <c r="G25" i="9"/>
  <c r="D26" i="9"/>
  <c r="G26" i="9"/>
  <c r="D27" i="9"/>
  <c r="G27" i="9"/>
  <c r="D28" i="9"/>
  <c r="G28" i="9"/>
  <c r="D29" i="9"/>
  <c r="G29" i="9"/>
  <c r="D30" i="9"/>
  <c r="G30" i="9"/>
  <c r="D31" i="9"/>
  <c r="G31" i="9"/>
  <c r="D32" i="9"/>
  <c r="G32" i="9"/>
  <c r="D33" i="9"/>
  <c r="G33" i="9"/>
  <c r="D34" i="9"/>
  <c r="G34" i="9"/>
  <c r="D35" i="9"/>
  <c r="G35" i="9"/>
  <c r="D36" i="9"/>
  <c r="G36" i="9"/>
  <c r="D37" i="9"/>
  <c r="G37" i="9"/>
  <c r="D38" i="9"/>
  <c r="G38" i="9"/>
  <c r="D39" i="9"/>
  <c r="G39" i="9"/>
  <c r="D40" i="9"/>
  <c r="G40" i="9"/>
  <c r="D41" i="9"/>
  <c r="G41" i="9"/>
  <c r="D42" i="9"/>
  <c r="G42" i="9"/>
  <c r="D43" i="9"/>
  <c r="G43" i="9"/>
  <c r="D44" i="9"/>
  <c r="G44" i="9"/>
  <c r="D45" i="9"/>
  <c r="G45" i="9"/>
  <c r="D46" i="9"/>
  <c r="G46" i="9"/>
  <c r="D47" i="9"/>
  <c r="G47" i="9"/>
  <c r="D48" i="9"/>
  <c r="G48" i="9"/>
  <c r="D49" i="9"/>
  <c r="G49" i="9"/>
  <c r="D50" i="9"/>
  <c r="G50" i="9"/>
  <c r="D51" i="9"/>
  <c r="G51" i="9"/>
  <c r="D52" i="9"/>
  <c r="G52" i="9"/>
  <c r="D53" i="9"/>
  <c r="G53" i="9"/>
  <c r="D54" i="9"/>
  <c r="G54" i="9"/>
  <c r="D55" i="9"/>
  <c r="G55" i="9"/>
  <c r="D56" i="9"/>
  <c r="G56" i="9"/>
  <c r="D57" i="9"/>
  <c r="G57" i="9"/>
  <c r="D58" i="9"/>
  <c r="G58" i="9"/>
  <c r="D59" i="9"/>
  <c r="G59" i="9"/>
  <c r="D60" i="9"/>
  <c r="G60" i="9"/>
  <c r="D61" i="9"/>
  <c r="G61" i="9"/>
  <c r="D62" i="9"/>
  <c r="G62" i="9"/>
  <c r="D63" i="9"/>
  <c r="G63" i="9"/>
  <c r="D64" i="9"/>
  <c r="G64" i="9"/>
  <c r="D65" i="9"/>
  <c r="G65" i="9"/>
  <c r="D66" i="9"/>
  <c r="G66" i="9"/>
  <c r="D67" i="9"/>
  <c r="G67" i="9"/>
  <c r="D68" i="9"/>
  <c r="G68" i="9"/>
  <c r="D69" i="9"/>
  <c r="G69" i="9"/>
  <c r="D70" i="9"/>
  <c r="G70" i="9"/>
  <c r="D71" i="9"/>
  <c r="G71" i="9"/>
  <c r="D72" i="9"/>
  <c r="G72" i="9"/>
  <c r="D73" i="9"/>
  <c r="G73" i="9"/>
  <c r="D74" i="9"/>
  <c r="G74" i="9"/>
  <c r="D75" i="9"/>
  <c r="G75" i="9"/>
  <c r="D76" i="9"/>
  <c r="G76" i="9"/>
  <c r="D77" i="9"/>
  <c r="G77" i="9"/>
  <c r="D78" i="9"/>
  <c r="G78" i="9"/>
  <c r="D79" i="9"/>
  <c r="G79" i="9"/>
  <c r="D80" i="9"/>
  <c r="G80" i="9"/>
  <c r="D81" i="9"/>
  <c r="G81" i="9"/>
  <c r="D82" i="9"/>
  <c r="G82" i="9"/>
  <c r="D83" i="9"/>
  <c r="G83" i="9"/>
  <c r="D84" i="9"/>
  <c r="G84" i="9"/>
  <c r="D85" i="9"/>
  <c r="G85" i="9"/>
  <c r="D86" i="9"/>
  <c r="G86" i="9"/>
  <c r="D87" i="9"/>
  <c r="G87" i="9"/>
  <c r="D88" i="9"/>
  <c r="G88" i="9"/>
  <c r="D89" i="9"/>
  <c r="G89" i="9"/>
  <c r="D90" i="9"/>
  <c r="G90" i="9"/>
  <c r="D91" i="9"/>
  <c r="G91" i="9"/>
  <c r="D92" i="9"/>
  <c r="G92" i="9"/>
  <c r="D93" i="9"/>
  <c r="G93" i="9"/>
  <c r="D94" i="9"/>
  <c r="G94" i="9"/>
  <c r="D95" i="9"/>
  <c r="G95" i="9"/>
  <c r="D96" i="9"/>
  <c r="G96" i="9"/>
  <c r="D97" i="9"/>
  <c r="G97" i="9"/>
  <c r="D98" i="9"/>
  <c r="G98" i="9"/>
  <c r="D99" i="9"/>
  <c r="G99" i="9"/>
  <c r="D100" i="9"/>
  <c r="G100" i="9"/>
  <c r="D101" i="9"/>
  <c r="G101" i="9"/>
  <c r="D102" i="9"/>
  <c r="G102" i="9"/>
  <c r="D103" i="9"/>
  <c r="G103" i="9"/>
  <c r="D104" i="9"/>
  <c r="G104" i="9"/>
  <c r="D105" i="9"/>
  <c r="G105" i="9"/>
  <c r="D106" i="9"/>
  <c r="G106" i="9"/>
  <c r="D107" i="9"/>
  <c r="G107" i="9"/>
  <c r="D108" i="9"/>
  <c r="G108" i="9"/>
  <c r="D109" i="9"/>
  <c r="G109" i="9"/>
  <c r="D110" i="9"/>
  <c r="G110" i="9"/>
  <c r="D111" i="9"/>
  <c r="G111" i="9"/>
  <c r="D112" i="9"/>
  <c r="G112" i="9"/>
  <c r="D113" i="9"/>
  <c r="G113" i="9"/>
  <c r="D114" i="9"/>
  <c r="G114" i="9"/>
  <c r="D115" i="9"/>
  <c r="G115" i="9"/>
  <c r="D116" i="9"/>
  <c r="G116" i="9"/>
  <c r="D117" i="9"/>
  <c r="G117" i="9"/>
  <c r="D118" i="9"/>
  <c r="G118" i="9"/>
  <c r="D119" i="9"/>
  <c r="G119" i="9"/>
  <c r="D120" i="9"/>
  <c r="G120" i="9"/>
  <c r="D121" i="9"/>
  <c r="G121" i="9"/>
  <c r="D122" i="9"/>
  <c r="G122" i="9"/>
  <c r="D123" i="9"/>
  <c r="G123" i="9"/>
  <c r="D124" i="9"/>
  <c r="G124" i="9"/>
  <c r="D125" i="9"/>
  <c r="G125" i="9"/>
  <c r="D126" i="9"/>
  <c r="G126" i="9"/>
  <c r="D127" i="9"/>
  <c r="G127" i="9"/>
  <c r="D128" i="9"/>
  <c r="G128" i="9"/>
  <c r="D129" i="9"/>
  <c r="G129" i="9"/>
  <c r="D130" i="9"/>
  <c r="G130" i="9"/>
  <c r="D131" i="9"/>
  <c r="G131" i="9"/>
  <c r="D132" i="9"/>
  <c r="G132" i="9"/>
  <c r="D133" i="9"/>
  <c r="G133" i="9"/>
  <c r="D134" i="9"/>
  <c r="G134" i="9"/>
  <c r="D135" i="9"/>
  <c r="G135" i="9"/>
  <c r="D136" i="9"/>
  <c r="G136" i="9"/>
  <c r="D137" i="9"/>
  <c r="G137" i="9"/>
  <c r="D138" i="9"/>
  <c r="G138" i="9"/>
  <c r="D139" i="9"/>
  <c r="G139" i="9"/>
  <c r="D140" i="9"/>
  <c r="G140" i="9"/>
  <c r="D141" i="9"/>
  <c r="G141" i="9"/>
  <c r="D142" i="9"/>
  <c r="G142" i="9"/>
  <c r="D143" i="9"/>
  <c r="G143" i="9"/>
  <c r="D144" i="9"/>
  <c r="G144" i="9"/>
  <c r="D145" i="9"/>
  <c r="G145" i="9"/>
  <c r="D146" i="9"/>
  <c r="G146" i="9"/>
  <c r="D147" i="9"/>
  <c r="G147" i="9"/>
  <c r="D148" i="9"/>
  <c r="G148" i="9"/>
  <c r="D149" i="9"/>
  <c r="G149" i="9"/>
  <c r="D150" i="9"/>
  <c r="G150" i="9"/>
  <c r="D151" i="9"/>
  <c r="G151" i="9"/>
  <c r="D152" i="9"/>
  <c r="G152" i="9"/>
  <c r="D153" i="9"/>
  <c r="G153" i="9"/>
  <c r="D154" i="9"/>
  <c r="G154" i="9"/>
  <c r="D155" i="9"/>
  <c r="G155" i="9"/>
  <c r="D156" i="9"/>
  <c r="G156" i="9"/>
  <c r="D157" i="9"/>
  <c r="G157" i="9"/>
  <c r="D158" i="9"/>
  <c r="G158" i="9"/>
  <c r="D159" i="9"/>
  <c r="G159" i="9"/>
  <c r="D160" i="9"/>
  <c r="G160" i="9"/>
  <c r="D161" i="9"/>
  <c r="G161" i="9"/>
  <c r="D162" i="9"/>
  <c r="G162" i="9"/>
  <c r="D163" i="9"/>
  <c r="G163" i="9"/>
  <c r="D164" i="9"/>
  <c r="G164" i="9"/>
  <c r="D165" i="9"/>
  <c r="G165" i="9"/>
  <c r="D166" i="9"/>
  <c r="G166" i="9"/>
  <c r="D167" i="9"/>
  <c r="G167" i="9"/>
  <c r="D168" i="9"/>
  <c r="G168" i="9"/>
  <c r="D169" i="9"/>
  <c r="G169" i="9"/>
  <c r="D170" i="9"/>
  <c r="G170" i="9"/>
  <c r="D171" i="9"/>
  <c r="G171" i="9"/>
  <c r="D172" i="9"/>
  <c r="G172" i="9"/>
  <c r="D173" i="9"/>
  <c r="G173" i="9"/>
  <c r="D174" i="9"/>
  <c r="G174" i="9"/>
  <c r="D175" i="9"/>
  <c r="G175" i="9"/>
  <c r="D176" i="9"/>
  <c r="G176" i="9"/>
  <c r="D177" i="9"/>
  <c r="G177" i="9"/>
  <c r="D178" i="9"/>
  <c r="G178" i="9"/>
  <c r="D179" i="9"/>
  <c r="G179" i="9"/>
  <c r="D180" i="9"/>
  <c r="G180" i="9"/>
  <c r="D181" i="9"/>
  <c r="G181" i="9"/>
  <c r="D182" i="9"/>
  <c r="G182" i="9"/>
  <c r="D183" i="9"/>
  <c r="G183" i="9"/>
  <c r="D184" i="9"/>
  <c r="G184" i="9"/>
  <c r="D185" i="9"/>
  <c r="G185" i="9"/>
  <c r="D186" i="9"/>
  <c r="G186" i="9"/>
  <c r="D187" i="9"/>
  <c r="G187" i="9"/>
  <c r="D188" i="9"/>
  <c r="G188" i="9"/>
  <c r="D189" i="9"/>
  <c r="G189" i="9"/>
  <c r="D190" i="9"/>
  <c r="G190" i="9"/>
  <c r="D191" i="9"/>
  <c r="G191" i="9"/>
  <c r="D192" i="9"/>
  <c r="G192" i="9"/>
  <c r="D193" i="9"/>
  <c r="G193" i="9"/>
  <c r="D194" i="9"/>
  <c r="G194" i="9"/>
  <c r="D195" i="9"/>
  <c r="G195" i="9"/>
  <c r="D196" i="9"/>
  <c r="G196" i="9"/>
  <c r="D197" i="9"/>
  <c r="G197" i="9"/>
  <c r="D198" i="9"/>
  <c r="G198" i="9"/>
  <c r="D199" i="9"/>
  <c r="G199" i="9"/>
  <c r="D200" i="9"/>
  <c r="G200" i="9"/>
  <c r="D201" i="9"/>
  <c r="G201" i="9"/>
  <c r="D202" i="9"/>
  <c r="G202" i="9"/>
  <c r="D203" i="9"/>
  <c r="G203" i="9"/>
  <c r="D204" i="9"/>
  <c r="G204" i="9"/>
  <c r="D205" i="9"/>
  <c r="G205" i="9"/>
  <c r="D206" i="9"/>
  <c r="G206" i="9"/>
  <c r="D207" i="9"/>
  <c r="G207" i="9"/>
  <c r="D208" i="9"/>
  <c r="G208" i="9"/>
  <c r="D209" i="9"/>
  <c r="G209" i="9"/>
  <c r="D210" i="9"/>
  <c r="G210" i="9"/>
  <c r="D211" i="9"/>
  <c r="G211" i="9"/>
  <c r="D212" i="9"/>
  <c r="G212" i="9"/>
  <c r="D213" i="9"/>
  <c r="G213" i="9"/>
  <c r="D214" i="9"/>
  <c r="G214" i="9"/>
  <c r="D215" i="9"/>
  <c r="G215" i="9"/>
  <c r="D216" i="9"/>
  <c r="G216" i="9"/>
  <c r="D217" i="9"/>
  <c r="G217" i="9"/>
  <c r="D218" i="9"/>
  <c r="G218" i="9"/>
  <c r="D219" i="9"/>
  <c r="G219" i="9"/>
  <c r="D220" i="9"/>
  <c r="G220" i="9"/>
  <c r="D221" i="9"/>
  <c r="G221" i="9"/>
  <c r="D222" i="9"/>
  <c r="G222" i="9"/>
  <c r="D223" i="9"/>
  <c r="G223" i="9"/>
  <c r="D224" i="9"/>
  <c r="G224" i="9"/>
  <c r="D225" i="9"/>
  <c r="G225" i="9"/>
  <c r="D226" i="9"/>
  <c r="G226" i="9"/>
  <c r="D227" i="9"/>
  <c r="G227" i="9"/>
  <c r="D228" i="9"/>
  <c r="G228" i="9"/>
  <c r="D229" i="9"/>
  <c r="G229" i="9"/>
  <c r="D230" i="9"/>
  <c r="G230" i="9"/>
  <c r="D231" i="9"/>
  <c r="G231" i="9"/>
  <c r="D232" i="9"/>
  <c r="G232" i="9"/>
  <c r="D233" i="9"/>
  <c r="G233" i="9"/>
  <c r="D234" i="9"/>
  <c r="G234" i="9"/>
  <c r="D235" i="9"/>
  <c r="G235" i="9"/>
  <c r="D236" i="9"/>
  <c r="G236" i="9"/>
  <c r="D237" i="9"/>
  <c r="G237" i="9"/>
  <c r="D238" i="9"/>
  <c r="G238" i="9"/>
  <c r="D239" i="9"/>
  <c r="G239" i="9"/>
  <c r="D240" i="9"/>
  <c r="G240" i="9"/>
  <c r="D241" i="9"/>
  <c r="G241" i="9"/>
  <c r="D242" i="9"/>
  <c r="G242" i="9"/>
  <c r="D243" i="9"/>
  <c r="G243" i="9"/>
  <c r="D244" i="9"/>
  <c r="G244" i="9"/>
  <c r="D245" i="9"/>
  <c r="G245" i="9"/>
  <c r="D246" i="9"/>
  <c r="G246" i="9"/>
  <c r="D247" i="9"/>
  <c r="G247" i="9"/>
  <c r="D248" i="9"/>
  <c r="G248" i="9"/>
  <c r="D249" i="9"/>
  <c r="G249" i="9"/>
  <c r="D250" i="9"/>
  <c r="G250" i="9"/>
  <c r="D251" i="9"/>
  <c r="G251" i="9"/>
  <c r="D252" i="9"/>
  <c r="G252" i="9"/>
  <c r="D253" i="9"/>
  <c r="G253" i="9"/>
  <c r="D254" i="9"/>
  <c r="G254" i="9"/>
  <c r="D255" i="9"/>
  <c r="G255" i="9"/>
  <c r="D256" i="9"/>
  <c r="G256" i="9"/>
  <c r="D257" i="9"/>
  <c r="G257" i="9"/>
  <c r="D258" i="9"/>
  <c r="G258" i="9"/>
  <c r="D259" i="9"/>
  <c r="G259" i="9"/>
  <c r="D260" i="9"/>
  <c r="G260" i="9"/>
  <c r="D261" i="9"/>
  <c r="G261" i="9"/>
  <c r="D262" i="9"/>
  <c r="G262" i="9"/>
  <c r="D263" i="9"/>
  <c r="G263" i="9"/>
  <c r="D264" i="9"/>
  <c r="G264" i="9"/>
  <c r="D265" i="9"/>
  <c r="G265" i="9"/>
  <c r="D266" i="9"/>
  <c r="G266" i="9"/>
  <c r="D267" i="9"/>
  <c r="G267" i="9"/>
  <c r="D268" i="9"/>
  <c r="G268" i="9"/>
  <c r="D269" i="9"/>
  <c r="G269" i="9"/>
  <c r="D270" i="9"/>
  <c r="G270" i="9"/>
  <c r="D271" i="9"/>
  <c r="G271" i="9"/>
  <c r="D272" i="9"/>
  <c r="G272" i="9"/>
  <c r="D273" i="9"/>
  <c r="G273" i="9"/>
  <c r="D274" i="9"/>
  <c r="G274" i="9"/>
  <c r="D275" i="9"/>
  <c r="G275" i="9"/>
  <c r="D276" i="9"/>
  <c r="G276" i="9"/>
  <c r="D277" i="9"/>
  <c r="G277" i="9"/>
  <c r="D278" i="9"/>
  <c r="G278" i="9"/>
  <c r="D279" i="9"/>
  <c r="G279" i="9"/>
  <c r="D280" i="9"/>
  <c r="G280" i="9"/>
  <c r="D281" i="9"/>
  <c r="G281" i="9"/>
  <c r="D282" i="9"/>
  <c r="G282" i="9"/>
  <c r="D283" i="9"/>
  <c r="G283" i="9"/>
  <c r="D284" i="9"/>
  <c r="G284" i="9"/>
  <c r="D285" i="9"/>
  <c r="G285" i="9"/>
  <c r="D286" i="9"/>
  <c r="G286" i="9"/>
  <c r="D287" i="9"/>
  <c r="G287" i="9"/>
  <c r="D288" i="9"/>
  <c r="G288" i="9"/>
  <c r="D289" i="9"/>
  <c r="G289" i="9"/>
  <c r="D290" i="9"/>
  <c r="G290" i="9"/>
  <c r="D291" i="9"/>
  <c r="G291" i="9"/>
  <c r="D292" i="9"/>
  <c r="G292" i="9"/>
  <c r="D293" i="9"/>
  <c r="G293" i="9"/>
  <c r="D294" i="9"/>
  <c r="G294" i="9"/>
  <c r="D295" i="9"/>
  <c r="G295" i="9"/>
  <c r="D296" i="9"/>
  <c r="G296" i="9"/>
  <c r="D297" i="9"/>
  <c r="G297" i="9"/>
  <c r="D298" i="9"/>
  <c r="G298" i="9"/>
  <c r="D299" i="9"/>
  <c r="G299" i="9"/>
  <c r="D300" i="9"/>
  <c r="G300" i="9"/>
  <c r="D301" i="9"/>
  <c r="G301" i="9"/>
  <c r="D302" i="9"/>
  <c r="G302" i="9"/>
  <c r="D303" i="9"/>
  <c r="G303" i="9"/>
  <c r="D304" i="9"/>
  <c r="G304" i="9"/>
  <c r="D305" i="9"/>
  <c r="G305" i="9"/>
  <c r="D306" i="9"/>
  <c r="G306" i="9"/>
  <c r="D307" i="9"/>
  <c r="G307" i="9"/>
  <c r="D308" i="9"/>
  <c r="G308" i="9"/>
  <c r="D309" i="9"/>
  <c r="G309" i="9"/>
  <c r="D310" i="9"/>
  <c r="G310" i="9"/>
  <c r="D311" i="9"/>
  <c r="G311" i="9"/>
  <c r="D312" i="9"/>
  <c r="G312" i="9"/>
  <c r="D313" i="9"/>
  <c r="G313" i="9"/>
  <c r="D314" i="9"/>
  <c r="G314" i="9"/>
  <c r="D315" i="9"/>
  <c r="G315" i="9"/>
  <c r="D316" i="9"/>
  <c r="G316" i="9"/>
  <c r="D317" i="9"/>
  <c r="G317" i="9"/>
  <c r="D318" i="9"/>
  <c r="G318" i="9"/>
  <c r="D319" i="9"/>
  <c r="G319" i="9"/>
  <c r="D320" i="9"/>
  <c r="G320" i="9"/>
  <c r="D321" i="9"/>
  <c r="G321" i="9"/>
  <c r="D322" i="9"/>
  <c r="G322" i="9"/>
  <c r="D323" i="9"/>
  <c r="G323" i="9"/>
  <c r="D324" i="9"/>
  <c r="G324" i="9"/>
  <c r="D325" i="9"/>
  <c r="G325" i="9"/>
  <c r="D326" i="9"/>
  <c r="G326" i="9"/>
  <c r="D327" i="9"/>
  <c r="G327" i="9"/>
  <c r="D328" i="9"/>
  <c r="G328" i="9"/>
  <c r="D329" i="9"/>
  <c r="G329" i="9"/>
  <c r="D330" i="9"/>
  <c r="G330" i="9"/>
  <c r="D331" i="9"/>
  <c r="G331" i="9"/>
  <c r="D332" i="9"/>
  <c r="G332" i="9"/>
  <c r="D333" i="9"/>
  <c r="G333" i="9"/>
  <c r="D334" i="9"/>
  <c r="G334" i="9"/>
  <c r="D335" i="9"/>
  <c r="G335" i="9"/>
  <c r="D336" i="9"/>
  <c r="G336" i="9"/>
  <c r="D337" i="9"/>
  <c r="G337" i="9"/>
  <c r="D338" i="9"/>
  <c r="G338" i="9"/>
  <c r="D339" i="9"/>
  <c r="G339" i="9"/>
  <c r="D340" i="9"/>
  <c r="G340" i="9"/>
  <c r="D341" i="9"/>
  <c r="G341" i="9"/>
  <c r="D342" i="9"/>
  <c r="G342" i="9"/>
  <c r="D343" i="9"/>
  <c r="G343" i="9"/>
  <c r="D344" i="9"/>
  <c r="G344" i="9"/>
  <c r="D345" i="9"/>
  <c r="G345" i="9"/>
  <c r="D346" i="9"/>
  <c r="G346" i="9"/>
  <c r="D347" i="9"/>
  <c r="G347" i="9"/>
  <c r="D348" i="9"/>
  <c r="G348" i="9"/>
  <c r="D349" i="9"/>
  <c r="G349" i="9"/>
  <c r="D350" i="9"/>
  <c r="G350" i="9"/>
  <c r="D351" i="9"/>
  <c r="G351" i="9"/>
  <c r="D352" i="9"/>
  <c r="G352" i="9"/>
  <c r="D353" i="9"/>
  <c r="G353" i="9"/>
  <c r="D354" i="9"/>
  <c r="G354" i="9"/>
  <c r="D355" i="9"/>
  <c r="G355" i="9"/>
  <c r="D356" i="9"/>
  <c r="G356" i="9"/>
  <c r="D357" i="9"/>
  <c r="G357" i="9"/>
  <c r="D358" i="9"/>
  <c r="G358" i="9"/>
  <c r="D359" i="9"/>
  <c r="G359" i="9"/>
  <c r="D360" i="9"/>
  <c r="G360" i="9"/>
  <c r="D361" i="9"/>
  <c r="G361" i="9"/>
  <c r="D362" i="9"/>
  <c r="G362" i="9"/>
  <c r="D363" i="9"/>
  <c r="G363" i="9"/>
  <c r="D364" i="9"/>
  <c r="G364" i="9"/>
  <c r="D365" i="9"/>
  <c r="G365" i="9"/>
  <c r="D366" i="9"/>
  <c r="G366" i="9"/>
  <c r="D367" i="9"/>
  <c r="G367" i="9"/>
  <c r="D368" i="9"/>
  <c r="G368" i="9"/>
  <c r="D369" i="9"/>
  <c r="G369" i="9"/>
  <c r="D370" i="9"/>
  <c r="G370" i="9"/>
  <c r="D371" i="9"/>
  <c r="G371" i="9"/>
  <c r="D372" i="9"/>
  <c r="G372" i="9"/>
  <c r="D373" i="9"/>
  <c r="G373" i="9"/>
  <c r="D374" i="9"/>
  <c r="G374" i="9"/>
  <c r="D375" i="9"/>
  <c r="G375" i="9"/>
  <c r="D376" i="9"/>
  <c r="G376" i="9"/>
  <c r="D377" i="9"/>
  <c r="G377" i="9"/>
  <c r="D378" i="9"/>
  <c r="G378" i="9"/>
  <c r="D379" i="9"/>
  <c r="G379" i="9"/>
  <c r="D380" i="9"/>
  <c r="G380" i="9"/>
  <c r="D381" i="9"/>
  <c r="G381" i="9"/>
  <c r="D382" i="9"/>
  <c r="G382" i="9"/>
  <c r="D383" i="9"/>
  <c r="G383" i="9"/>
  <c r="D384" i="9"/>
  <c r="G384" i="9"/>
  <c r="D385" i="9"/>
  <c r="G385" i="9"/>
  <c r="D386" i="9"/>
  <c r="G386" i="9"/>
  <c r="D387" i="9"/>
  <c r="G387" i="9"/>
  <c r="D388" i="9"/>
  <c r="G388" i="9"/>
  <c r="D389" i="9"/>
  <c r="G389" i="9"/>
  <c r="D390" i="9"/>
  <c r="G390" i="9"/>
  <c r="D391" i="9"/>
  <c r="G391" i="9"/>
  <c r="D392" i="9"/>
  <c r="G392" i="9"/>
  <c r="D393" i="9"/>
  <c r="G393" i="9"/>
  <c r="D394" i="9"/>
  <c r="G394" i="9"/>
  <c r="D395" i="9"/>
  <c r="G395" i="9"/>
  <c r="D396" i="9"/>
  <c r="G396" i="9"/>
  <c r="D397" i="9"/>
  <c r="G397" i="9"/>
  <c r="D398" i="9"/>
  <c r="G398" i="9"/>
  <c r="D399" i="9"/>
  <c r="G399" i="9"/>
  <c r="D400" i="9"/>
  <c r="G400" i="9"/>
  <c r="D401" i="9"/>
  <c r="G401" i="9"/>
  <c r="D402" i="9"/>
  <c r="G402" i="9"/>
  <c r="D403" i="9"/>
  <c r="G403" i="9"/>
  <c r="D404" i="9"/>
  <c r="G404" i="9"/>
  <c r="D405" i="9"/>
  <c r="G405" i="9"/>
  <c r="D406" i="9"/>
  <c r="G406" i="9"/>
  <c r="D407" i="9"/>
  <c r="G407" i="9"/>
  <c r="D408" i="9"/>
  <c r="G408" i="9"/>
  <c r="D409" i="9"/>
  <c r="G409" i="9"/>
  <c r="D410" i="9"/>
  <c r="G410" i="9"/>
  <c r="D411" i="9"/>
  <c r="G411" i="9"/>
  <c r="D412" i="9"/>
  <c r="G412" i="9"/>
  <c r="D413" i="9"/>
  <c r="G413" i="9"/>
  <c r="D414" i="9"/>
  <c r="G414" i="9"/>
  <c r="D415" i="9"/>
  <c r="G415" i="9"/>
  <c r="D416" i="9"/>
  <c r="G416" i="9"/>
  <c r="D417" i="9"/>
  <c r="G417" i="9"/>
  <c r="D418" i="9"/>
  <c r="G418" i="9"/>
  <c r="D419" i="9"/>
  <c r="G419" i="9"/>
  <c r="D420" i="9"/>
  <c r="G420" i="9"/>
  <c r="D421" i="9"/>
  <c r="G421" i="9"/>
  <c r="D422" i="9"/>
  <c r="G422" i="9"/>
  <c r="D423" i="9"/>
  <c r="G423" i="9"/>
  <c r="D424" i="9"/>
  <c r="G424" i="9"/>
  <c r="D425" i="9"/>
  <c r="G425" i="9"/>
  <c r="D426" i="9"/>
  <c r="G426" i="9"/>
  <c r="D427" i="9"/>
  <c r="G427" i="9"/>
  <c r="D428" i="9"/>
  <c r="G428" i="9"/>
  <c r="D429" i="9"/>
  <c r="G429" i="9"/>
  <c r="D430" i="9"/>
  <c r="G430" i="9"/>
  <c r="D431" i="9"/>
  <c r="G431" i="9"/>
  <c r="D432" i="9"/>
  <c r="G432" i="9"/>
  <c r="D433" i="9"/>
  <c r="G433" i="9"/>
  <c r="D434" i="9"/>
  <c r="G434" i="9"/>
  <c r="D435" i="9"/>
  <c r="G435" i="9"/>
  <c r="D436" i="9"/>
  <c r="G436" i="9"/>
  <c r="D437" i="9"/>
  <c r="G437" i="9"/>
  <c r="D438" i="9"/>
  <c r="G438" i="9"/>
  <c r="D439" i="9"/>
  <c r="G439" i="9"/>
  <c r="D440" i="9"/>
  <c r="G440" i="9"/>
  <c r="D441" i="9"/>
  <c r="G441" i="9"/>
  <c r="D442" i="9"/>
  <c r="G442" i="9"/>
  <c r="D443" i="9"/>
  <c r="G443" i="9"/>
  <c r="D444" i="9"/>
  <c r="G444" i="9"/>
  <c r="D445" i="9"/>
  <c r="G445" i="9"/>
  <c r="D446" i="9"/>
  <c r="G446" i="9"/>
  <c r="D447" i="9"/>
  <c r="G447" i="9"/>
  <c r="D448" i="9"/>
  <c r="G448" i="9"/>
  <c r="D449" i="9"/>
  <c r="G449" i="9"/>
  <c r="D450" i="9"/>
  <c r="G450" i="9"/>
  <c r="D451" i="9"/>
  <c r="G451" i="9"/>
  <c r="D452" i="9"/>
  <c r="G452" i="9"/>
  <c r="D453" i="9"/>
  <c r="G453" i="9"/>
  <c r="D454" i="9"/>
  <c r="G454" i="9"/>
  <c r="D455" i="9"/>
  <c r="G455" i="9"/>
  <c r="D456" i="9"/>
  <c r="G456" i="9"/>
  <c r="D457" i="9"/>
  <c r="G457" i="9"/>
  <c r="D458" i="9"/>
  <c r="G458" i="9"/>
  <c r="D459" i="9"/>
  <c r="G459" i="9"/>
  <c r="D460" i="9"/>
  <c r="G460" i="9"/>
  <c r="D461" i="9"/>
  <c r="G461" i="9"/>
  <c r="D462" i="9"/>
  <c r="G462" i="9"/>
  <c r="D463" i="9"/>
  <c r="G463" i="9"/>
  <c r="D464" i="9"/>
  <c r="G464" i="9"/>
  <c r="D465" i="9"/>
  <c r="G465" i="9"/>
  <c r="D466" i="9"/>
  <c r="G466" i="9"/>
  <c r="D467" i="9"/>
  <c r="G467" i="9"/>
  <c r="D468" i="9"/>
  <c r="G468" i="9"/>
  <c r="D469" i="9"/>
  <c r="G469" i="9"/>
  <c r="D470" i="9"/>
  <c r="G470" i="9"/>
  <c r="D471" i="9"/>
  <c r="G471" i="9"/>
  <c r="D472" i="9"/>
  <c r="G472" i="9"/>
  <c r="D473" i="9"/>
  <c r="G473" i="9"/>
  <c r="D474" i="9"/>
  <c r="G474" i="9"/>
  <c r="D475" i="9"/>
  <c r="G475" i="9"/>
  <c r="D476" i="9"/>
  <c r="G476" i="9"/>
  <c r="D477" i="9"/>
  <c r="G477" i="9"/>
  <c r="D478" i="9"/>
  <c r="G478" i="9"/>
  <c r="D479" i="9"/>
  <c r="G479" i="9"/>
  <c r="D480" i="9"/>
  <c r="G480" i="9"/>
  <c r="D481" i="9"/>
  <c r="G481" i="9"/>
  <c r="D482" i="9"/>
  <c r="G482" i="9"/>
  <c r="D483" i="9"/>
  <c r="G483" i="9"/>
  <c r="D484" i="9"/>
  <c r="G484" i="9"/>
  <c r="D485" i="9"/>
  <c r="G485" i="9"/>
  <c r="D486" i="9"/>
  <c r="G486" i="9"/>
  <c r="D487" i="9"/>
  <c r="G487" i="9"/>
  <c r="D488" i="9"/>
  <c r="G488" i="9"/>
  <c r="D489" i="9"/>
  <c r="G489" i="9"/>
  <c r="D490" i="9"/>
  <c r="G490" i="9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R198" i="8"/>
  <c r="R199" i="8"/>
  <c r="R200" i="8"/>
  <c r="R201" i="8"/>
  <c r="R202" i="8"/>
  <c r="R203" i="8"/>
  <c r="R204" i="8"/>
  <c r="R205" i="8"/>
  <c r="R206" i="8"/>
  <c r="R207" i="8"/>
  <c r="R208" i="8"/>
  <c r="R209" i="8"/>
  <c r="R210" i="8"/>
  <c r="R211" i="8"/>
  <c r="R212" i="8"/>
  <c r="R213" i="8"/>
  <c r="R214" i="8"/>
  <c r="R215" i="8"/>
  <c r="R216" i="8"/>
  <c r="R217" i="8"/>
  <c r="R218" i="8"/>
  <c r="R219" i="8"/>
  <c r="R220" i="8"/>
  <c r="R221" i="8"/>
  <c r="R222" i="8"/>
  <c r="R223" i="8"/>
  <c r="R224" i="8"/>
  <c r="R225" i="8"/>
  <c r="R226" i="8"/>
  <c r="R227" i="8"/>
  <c r="R228" i="8"/>
  <c r="R229" i="8"/>
  <c r="R230" i="8"/>
  <c r="R231" i="8"/>
  <c r="R232" i="8"/>
  <c r="R233" i="8"/>
  <c r="R234" i="8"/>
  <c r="R235" i="8"/>
  <c r="R236" i="8"/>
  <c r="R237" i="8"/>
  <c r="R238" i="8"/>
  <c r="R239" i="8"/>
  <c r="R240" i="8"/>
  <c r="R241" i="8"/>
  <c r="R242" i="8"/>
  <c r="R243" i="8"/>
  <c r="R244" i="8"/>
  <c r="R245" i="8"/>
  <c r="R246" i="8"/>
  <c r="R247" i="8"/>
  <c r="R248" i="8"/>
  <c r="R249" i="8"/>
  <c r="R250" i="8"/>
  <c r="R251" i="8"/>
  <c r="R252" i="8"/>
  <c r="R253" i="8"/>
  <c r="R254" i="8"/>
  <c r="R255" i="8"/>
  <c r="R256" i="8"/>
  <c r="R257" i="8"/>
  <c r="R258" i="8"/>
  <c r="R259" i="8"/>
  <c r="R260" i="8"/>
  <c r="R261" i="8"/>
  <c r="R262" i="8"/>
  <c r="R263" i="8"/>
  <c r="R264" i="8"/>
  <c r="R265" i="8"/>
  <c r="Q198" i="8"/>
  <c r="Q199" i="8"/>
  <c r="Q200" i="8"/>
  <c r="Q201" i="8"/>
  <c r="Q202" i="8"/>
  <c r="Q203" i="8"/>
  <c r="Q204" i="8"/>
  <c r="Q205" i="8"/>
  <c r="Q206" i="8"/>
  <c r="Q207" i="8"/>
  <c r="Q208" i="8"/>
  <c r="Q209" i="8"/>
  <c r="Q210" i="8"/>
  <c r="Q211" i="8"/>
  <c r="Q212" i="8"/>
  <c r="Q213" i="8"/>
  <c r="Q214" i="8"/>
  <c r="Q215" i="8"/>
  <c r="Q216" i="8"/>
  <c r="Q217" i="8"/>
  <c r="Q218" i="8"/>
  <c r="Q219" i="8"/>
  <c r="Q220" i="8"/>
  <c r="Q221" i="8"/>
  <c r="Q222" i="8"/>
  <c r="Q223" i="8"/>
  <c r="Q224" i="8"/>
  <c r="Q225" i="8"/>
  <c r="Q226" i="8"/>
  <c r="Q227" i="8"/>
  <c r="Q228" i="8"/>
  <c r="Q229" i="8"/>
  <c r="Q230" i="8"/>
  <c r="Q231" i="8"/>
  <c r="Q232" i="8"/>
  <c r="Q233" i="8"/>
  <c r="Q234" i="8"/>
  <c r="Q235" i="8"/>
  <c r="Q236" i="8"/>
  <c r="Q237" i="8"/>
  <c r="Q238" i="8"/>
  <c r="Q239" i="8"/>
  <c r="Q240" i="8"/>
  <c r="Q241" i="8"/>
  <c r="Q242" i="8"/>
  <c r="Q243" i="8"/>
  <c r="Q244" i="8"/>
  <c r="Q245" i="8"/>
  <c r="Q246" i="8"/>
  <c r="Q247" i="8"/>
  <c r="Q248" i="8"/>
  <c r="Q249" i="8"/>
  <c r="Q250" i="8"/>
  <c r="Q251" i="8"/>
  <c r="Q252" i="8"/>
  <c r="Q253" i="8"/>
  <c r="Q254" i="8"/>
  <c r="Q255" i="8"/>
  <c r="Q256" i="8"/>
  <c r="Q257" i="8"/>
  <c r="Q258" i="8"/>
  <c r="Q259" i="8"/>
  <c r="Q260" i="8"/>
  <c r="Q261" i="8"/>
  <c r="Q262" i="8"/>
  <c r="Q263" i="8"/>
  <c r="Q264" i="8"/>
  <c r="Q265" i="8"/>
  <c r="P198" i="8"/>
  <c r="P199" i="8"/>
  <c r="P200" i="8"/>
  <c r="P201" i="8"/>
  <c r="P202" i="8"/>
  <c r="P203" i="8"/>
  <c r="P204" i="8"/>
  <c r="P205" i="8"/>
  <c r="P206" i="8"/>
  <c r="P207" i="8"/>
  <c r="P208" i="8"/>
  <c r="P209" i="8"/>
  <c r="P210" i="8"/>
  <c r="P211" i="8"/>
  <c r="P212" i="8"/>
  <c r="P213" i="8"/>
  <c r="P214" i="8"/>
  <c r="P215" i="8"/>
  <c r="P216" i="8"/>
  <c r="P217" i="8"/>
  <c r="P218" i="8"/>
  <c r="P219" i="8"/>
  <c r="P220" i="8"/>
  <c r="P221" i="8"/>
  <c r="P222" i="8"/>
  <c r="P223" i="8"/>
  <c r="P224" i="8"/>
  <c r="P225" i="8"/>
  <c r="P226" i="8"/>
  <c r="P227" i="8"/>
  <c r="P228" i="8"/>
  <c r="P229" i="8"/>
  <c r="P230" i="8"/>
  <c r="P231" i="8"/>
  <c r="P232" i="8"/>
  <c r="P233" i="8"/>
  <c r="P234" i="8"/>
  <c r="P235" i="8"/>
  <c r="P236" i="8"/>
  <c r="P237" i="8"/>
  <c r="P238" i="8"/>
  <c r="P239" i="8"/>
  <c r="P240" i="8"/>
  <c r="P241" i="8"/>
  <c r="P242" i="8"/>
  <c r="P243" i="8"/>
  <c r="P244" i="8"/>
  <c r="P245" i="8"/>
  <c r="P246" i="8"/>
  <c r="P247" i="8"/>
  <c r="P248" i="8"/>
  <c r="P249" i="8"/>
  <c r="P250" i="8"/>
  <c r="P251" i="8"/>
  <c r="P252" i="8"/>
  <c r="P253" i="8"/>
  <c r="P254" i="8"/>
  <c r="P255" i="8"/>
  <c r="P256" i="8"/>
  <c r="P257" i="8"/>
  <c r="P258" i="8"/>
  <c r="P259" i="8"/>
  <c r="P260" i="8"/>
  <c r="P261" i="8"/>
  <c r="P262" i="8"/>
  <c r="P263" i="8"/>
  <c r="P264" i="8"/>
  <c r="P265" i="8"/>
  <c r="M198" i="8"/>
  <c r="S198" i="8" s="1"/>
  <c r="M199" i="8"/>
  <c r="S199" i="8" s="1"/>
  <c r="M200" i="8"/>
  <c r="S200" i="8" s="1"/>
  <c r="M201" i="8"/>
  <c r="S201" i="8" s="1"/>
  <c r="M202" i="8"/>
  <c r="S202" i="8" s="1"/>
  <c r="M203" i="8"/>
  <c r="S203" i="8" s="1"/>
  <c r="M204" i="8"/>
  <c r="S204" i="8" s="1"/>
  <c r="M205" i="8"/>
  <c r="S205" i="8" s="1"/>
  <c r="M206" i="8"/>
  <c r="S206" i="8" s="1"/>
  <c r="M207" i="8"/>
  <c r="S207" i="8" s="1"/>
  <c r="M208" i="8"/>
  <c r="S208" i="8" s="1"/>
  <c r="M209" i="8"/>
  <c r="S209" i="8" s="1"/>
  <c r="M210" i="8"/>
  <c r="S210" i="8" s="1"/>
  <c r="M211" i="8"/>
  <c r="S211" i="8" s="1"/>
  <c r="M212" i="8"/>
  <c r="S212" i="8" s="1"/>
  <c r="M213" i="8"/>
  <c r="S213" i="8" s="1"/>
  <c r="M214" i="8"/>
  <c r="S214" i="8" s="1"/>
  <c r="M215" i="8"/>
  <c r="S215" i="8" s="1"/>
  <c r="M216" i="8"/>
  <c r="S216" i="8" s="1"/>
  <c r="M217" i="8"/>
  <c r="S217" i="8" s="1"/>
  <c r="M218" i="8"/>
  <c r="S218" i="8" s="1"/>
  <c r="M219" i="8"/>
  <c r="S219" i="8" s="1"/>
  <c r="M220" i="8"/>
  <c r="S220" i="8" s="1"/>
  <c r="M221" i="8"/>
  <c r="S221" i="8" s="1"/>
  <c r="M222" i="8"/>
  <c r="S222" i="8" s="1"/>
  <c r="M223" i="8"/>
  <c r="S223" i="8" s="1"/>
  <c r="M224" i="8"/>
  <c r="S224" i="8" s="1"/>
  <c r="M225" i="8"/>
  <c r="S225" i="8" s="1"/>
  <c r="M226" i="8"/>
  <c r="S226" i="8" s="1"/>
  <c r="M227" i="8"/>
  <c r="S227" i="8" s="1"/>
  <c r="M228" i="8"/>
  <c r="S228" i="8" s="1"/>
  <c r="M229" i="8"/>
  <c r="S229" i="8" s="1"/>
  <c r="M230" i="8"/>
  <c r="S230" i="8" s="1"/>
  <c r="M231" i="8"/>
  <c r="S231" i="8" s="1"/>
  <c r="M232" i="8"/>
  <c r="S232" i="8" s="1"/>
  <c r="M233" i="8"/>
  <c r="S233" i="8" s="1"/>
  <c r="M234" i="8"/>
  <c r="S234" i="8" s="1"/>
  <c r="M235" i="8"/>
  <c r="S235" i="8" s="1"/>
  <c r="M236" i="8"/>
  <c r="S236" i="8" s="1"/>
  <c r="M237" i="8"/>
  <c r="S237" i="8" s="1"/>
  <c r="M238" i="8"/>
  <c r="S238" i="8" s="1"/>
  <c r="M239" i="8"/>
  <c r="S239" i="8" s="1"/>
  <c r="M240" i="8"/>
  <c r="S240" i="8" s="1"/>
  <c r="M241" i="8"/>
  <c r="S241" i="8" s="1"/>
  <c r="M242" i="8"/>
  <c r="S242" i="8" s="1"/>
  <c r="M243" i="8"/>
  <c r="S243" i="8" s="1"/>
  <c r="M244" i="8"/>
  <c r="S244" i="8" s="1"/>
  <c r="M245" i="8"/>
  <c r="S245" i="8" s="1"/>
  <c r="M246" i="8"/>
  <c r="S246" i="8" s="1"/>
  <c r="M247" i="8"/>
  <c r="S247" i="8" s="1"/>
  <c r="M248" i="8"/>
  <c r="S248" i="8" s="1"/>
  <c r="M249" i="8"/>
  <c r="S249" i="8" s="1"/>
  <c r="M250" i="8"/>
  <c r="S250" i="8" s="1"/>
  <c r="M251" i="8"/>
  <c r="S251" i="8" s="1"/>
  <c r="M252" i="8"/>
  <c r="S252" i="8" s="1"/>
  <c r="M253" i="8"/>
  <c r="S253" i="8" s="1"/>
  <c r="M254" i="8"/>
  <c r="S254" i="8" s="1"/>
  <c r="M255" i="8"/>
  <c r="S255" i="8" s="1"/>
  <c r="M256" i="8"/>
  <c r="S256" i="8" s="1"/>
  <c r="M257" i="8"/>
  <c r="S257" i="8" s="1"/>
  <c r="M258" i="8"/>
  <c r="S258" i="8" s="1"/>
  <c r="M259" i="8"/>
  <c r="S259" i="8" s="1"/>
  <c r="M260" i="8"/>
  <c r="S260" i="8" s="1"/>
  <c r="M261" i="8"/>
  <c r="S261" i="8" s="1"/>
  <c r="M262" i="8"/>
  <c r="S262" i="8" s="1"/>
  <c r="M263" i="8"/>
  <c r="S263" i="8" s="1"/>
  <c r="M264" i="8"/>
  <c r="S264" i="8" s="1"/>
  <c r="M265" i="8"/>
  <c r="S265" i="8" s="1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D198" i="8"/>
  <c r="J198" i="8" s="1"/>
  <c r="D199" i="8"/>
  <c r="J199" i="8" s="1"/>
  <c r="D200" i="8"/>
  <c r="D201" i="8"/>
  <c r="J201" i="8" s="1"/>
  <c r="D202" i="8"/>
  <c r="J202" i="8" s="1"/>
  <c r="D203" i="8"/>
  <c r="J203" i="8" s="1"/>
  <c r="D204" i="8"/>
  <c r="D205" i="8"/>
  <c r="J205" i="8" s="1"/>
  <c r="D206" i="8"/>
  <c r="J206" i="8" s="1"/>
  <c r="D207" i="8"/>
  <c r="J207" i="8" s="1"/>
  <c r="D208" i="8"/>
  <c r="D209" i="8"/>
  <c r="J209" i="8" s="1"/>
  <c r="D210" i="8"/>
  <c r="J210" i="8" s="1"/>
  <c r="D211" i="8"/>
  <c r="J211" i="8" s="1"/>
  <c r="D212" i="8"/>
  <c r="D213" i="8"/>
  <c r="J213" i="8" s="1"/>
  <c r="D214" i="8"/>
  <c r="J214" i="8" s="1"/>
  <c r="D215" i="8"/>
  <c r="J215" i="8" s="1"/>
  <c r="D216" i="8"/>
  <c r="D217" i="8"/>
  <c r="J217" i="8" s="1"/>
  <c r="D218" i="8"/>
  <c r="J218" i="8" s="1"/>
  <c r="D219" i="8"/>
  <c r="J219" i="8" s="1"/>
  <c r="D220" i="8"/>
  <c r="D221" i="8"/>
  <c r="J221" i="8" s="1"/>
  <c r="D222" i="8"/>
  <c r="J222" i="8" s="1"/>
  <c r="D223" i="8"/>
  <c r="J223" i="8" s="1"/>
  <c r="D224" i="8"/>
  <c r="D225" i="8"/>
  <c r="J225" i="8" s="1"/>
  <c r="D226" i="8"/>
  <c r="J226" i="8" s="1"/>
  <c r="D227" i="8"/>
  <c r="J227" i="8" s="1"/>
  <c r="D228" i="8"/>
  <c r="D229" i="8"/>
  <c r="J229" i="8" s="1"/>
  <c r="D230" i="8"/>
  <c r="J230" i="8" s="1"/>
  <c r="D231" i="8"/>
  <c r="J231" i="8" s="1"/>
  <c r="D232" i="8"/>
  <c r="D233" i="8"/>
  <c r="J233" i="8" s="1"/>
  <c r="D234" i="8"/>
  <c r="J234" i="8" s="1"/>
  <c r="D235" i="8"/>
  <c r="J235" i="8" s="1"/>
  <c r="D236" i="8"/>
  <c r="D237" i="8"/>
  <c r="J237" i="8" s="1"/>
  <c r="D238" i="8"/>
  <c r="J238" i="8" s="1"/>
  <c r="D239" i="8"/>
  <c r="J239" i="8" s="1"/>
  <c r="D240" i="8"/>
  <c r="D241" i="8"/>
  <c r="J241" i="8" s="1"/>
  <c r="D242" i="8"/>
  <c r="J242" i="8" s="1"/>
  <c r="D243" i="8"/>
  <c r="J243" i="8" s="1"/>
  <c r="D244" i="8"/>
  <c r="D245" i="8"/>
  <c r="J245" i="8" s="1"/>
  <c r="D246" i="8"/>
  <c r="J246" i="8" s="1"/>
  <c r="D247" i="8"/>
  <c r="J247" i="8" s="1"/>
  <c r="D248" i="8"/>
  <c r="D249" i="8"/>
  <c r="J249" i="8" s="1"/>
  <c r="D250" i="8"/>
  <c r="J250" i="8" s="1"/>
  <c r="D251" i="8"/>
  <c r="J251" i="8" s="1"/>
  <c r="D252" i="8"/>
  <c r="D253" i="8"/>
  <c r="J253" i="8" s="1"/>
  <c r="D254" i="8"/>
  <c r="J254" i="8" s="1"/>
  <c r="D255" i="8"/>
  <c r="J255" i="8" s="1"/>
  <c r="D256" i="8"/>
  <c r="D257" i="8"/>
  <c r="J257" i="8" s="1"/>
  <c r="D258" i="8"/>
  <c r="J258" i="8" s="1"/>
  <c r="D259" i="8"/>
  <c r="J259" i="8" s="1"/>
  <c r="D260" i="8"/>
  <c r="D261" i="8"/>
  <c r="J261" i="8" s="1"/>
  <c r="D262" i="8"/>
  <c r="J262" i="8" s="1"/>
  <c r="D263" i="8"/>
  <c r="J263" i="8" s="1"/>
  <c r="D264" i="8"/>
  <c r="J264" i="8" s="1"/>
  <c r="D265" i="8"/>
  <c r="J265" i="8" s="1"/>
  <c r="B8" i="8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R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M49" i="7"/>
  <c r="M50" i="7"/>
  <c r="S50" i="7" s="1"/>
  <c r="M51" i="7"/>
  <c r="M52" i="7"/>
  <c r="S52" i="7" s="1"/>
  <c r="M53" i="7"/>
  <c r="M54" i="7"/>
  <c r="S54" i="7" s="1"/>
  <c r="M55" i="7"/>
  <c r="M56" i="7"/>
  <c r="S56" i="7" s="1"/>
  <c r="M57" i="7"/>
  <c r="M58" i="7"/>
  <c r="S58" i="7" s="1"/>
  <c r="M59" i="7"/>
  <c r="M60" i="7"/>
  <c r="S60" i="7" s="1"/>
  <c r="M61" i="7"/>
  <c r="M62" i="7"/>
  <c r="S62" i="7" s="1"/>
  <c r="M63" i="7"/>
  <c r="M64" i="7"/>
  <c r="S64" i="7" s="1"/>
  <c r="M65" i="7"/>
  <c r="M66" i="7"/>
  <c r="S66" i="7" s="1"/>
  <c r="M67" i="7"/>
  <c r="M68" i="7"/>
  <c r="S68" i="7" s="1"/>
  <c r="M69" i="7"/>
  <c r="M70" i="7"/>
  <c r="S70" i="7" s="1"/>
  <c r="M71" i="7"/>
  <c r="M72" i="7"/>
  <c r="S72" i="7" s="1"/>
  <c r="M73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G49" i="7"/>
  <c r="G50" i="7"/>
  <c r="J50" i="7" s="1"/>
  <c r="G51" i="7"/>
  <c r="G52" i="7"/>
  <c r="G53" i="7"/>
  <c r="G54" i="7"/>
  <c r="G55" i="7"/>
  <c r="G56" i="7"/>
  <c r="G57" i="7"/>
  <c r="G58" i="7"/>
  <c r="J58" i="7" s="1"/>
  <c r="G59" i="7"/>
  <c r="G60" i="7"/>
  <c r="G61" i="7"/>
  <c r="G62" i="7"/>
  <c r="J62" i="7" s="1"/>
  <c r="G63" i="7"/>
  <c r="G64" i="7"/>
  <c r="G65" i="7"/>
  <c r="G66" i="7"/>
  <c r="J66" i="7" s="1"/>
  <c r="G67" i="7"/>
  <c r="G68" i="7"/>
  <c r="G69" i="7"/>
  <c r="G70" i="7"/>
  <c r="G71" i="7"/>
  <c r="G72" i="7"/>
  <c r="G73" i="7"/>
  <c r="J73" i="7" s="1"/>
  <c r="J49" i="7"/>
  <c r="J52" i="7"/>
  <c r="J53" i="7"/>
  <c r="J54" i="7"/>
  <c r="J56" i="7"/>
  <c r="J57" i="7"/>
  <c r="J60" i="7"/>
  <c r="J61" i="7"/>
  <c r="J64" i="7"/>
  <c r="J65" i="7"/>
  <c r="J68" i="7"/>
  <c r="J69" i="7"/>
  <c r="J70" i="7"/>
  <c r="J72" i="7"/>
  <c r="B8" i="7"/>
  <c r="O8" i="7"/>
  <c r="N8" i="7"/>
  <c r="L8" i="7"/>
  <c r="K8" i="7"/>
  <c r="F8" i="7"/>
  <c r="E8" i="7"/>
  <c r="C8" i="7"/>
  <c r="R20" i="6"/>
  <c r="R21" i="6"/>
  <c r="R22" i="6"/>
  <c r="Q20" i="6"/>
  <c r="Q21" i="6"/>
  <c r="Q22" i="6"/>
  <c r="P20" i="6"/>
  <c r="P21" i="6"/>
  <c r="P22" i="6"/>
  <c r="M20" i="6"/>
  <c r="S20" i="6" s="1"/>
  <c r="M21" i="6"/>
  <c r="M22" i="6"/>
  <c r="I18" i="6"/>
  <c r="I19" i="6"/>
  <c r="I20" i="6"/>
  <c r="I21" i="6"/>
  <c r="I22" i="6"/>
  <c r="H18" i="6"/>
  <c r="H19" i="6"/>
  <c r="H20" i="6"/>
  <c r="H21" i="6"/>
  <c r="H22" i="6"/>
  <c r="G20" i="6"/>
  <c r="G21" i="6"/>
  <c r="G22" i="6"/>
  <c r="J22" i="6" s="1"/>
  <c r="J20" i="6"/>
  <c r="O8" i="6"/>
  <c r="N8" i="6"/>
  <c r="L8" i="6"/>
  <c r="K8" i="6"/>
  <c r="F8" i="6"/>
  <c r="E8" i="6"/>
  <c r="C8" i="6"/>
  <c r="J260" i="8" l="1"/>
  <c r="J256" i="8"/>
  <c r="J252" i="8"/>
  <c r="J248" i="8"/>
  <c r="J244" i="8"/>
  <c r="J240" i="8"/>
  <c r="J236" i="8"/>
  <c r="J232" i="8"/>
  <c r="J228" i="8"/>
  <c r="J224" i="8"/>
  <c r="J220" i="8"/>
  <c r="J216" i="8"/>
  <c r="J212" i="8"/>
  <c r="J208" i="8"/>
  <c r="J204" i="8"/>
  <c r="J200" i="8"/>
  <c r="S22" i="6"/>
  <c r="J21" i="6"/>
  <c r="S21" i="6"/>
  <c r="S73" i="7"/>
  <c r="S71" i="7"/>
  <c r="S67" i="7"/>
  <c r="S63" i="7"/>
  <c r="S59" i="7"/>
  <c r="S55" i="7"/>
  <c r="S51" i="7"/>
  <c r="S69" i="7"/>
  <c r="S65" i="7"/>
  <c r="S61" i="7"/>
  <c r="S57" i="7"/>
  <c r="S53" i="7"/>
  <c r="S49" i="7"/>
  <c r="J71" i="7"/>
  <c r="J67" i="7"/>
  <c r="J63" i="7"/>
  <c r="J59" i="7"/>
  <c r="J55" i="7"/>
  <c r="J51" i="7"/>
  <c r="J22" i="4"/>
  <c r="J29" i="4"/>
  <c r="R38" i="7" l="1"/>
  <c r="R39" i="7"/>
  <c r="R40" i="7"/>
  <c r="R41" i="7"/>
  <c r="R42" i="7"/>
  <c r="R43" i="7"/>
  <c r="R44" i="7"/>
  <c r="R45" i="7"/>
  <c r="R46" i="7"/>
  <c r="R47" i="7"/>
  <c r="Q38" i="7"/>
  <c r="Q39" i="7"/>
  <c r="Q40" i="7"/>
  <c r="Q41" i="7"/>
  <c r="Q42" i="7"/>
  <c r="Q43" i="7"/>
  <c r="Q44" i="7"/>
  <c r="Q45" i="7"/>
  <c r="Q46" i="7"/>
  <c r="Q47" i="7"/>
  <c r="P41" i="7"/>
  <c r="P42" i="7"/>
  <c r="P43" i="7"/>
  <c r="P44" i="7"/>
  <c r="P45" i="7"/>
  <c r="P46" i="7"/>
  <c r="P47" i="7"/>
  <c r="P48" i="7"/>
  <c r="P38" i="7"/>
  <c r="P39" i="7"/>
  <c r="P40" i="7"/>
  <c r="M41" i="7"/>
  <c r="M42" i="7"/>
  <c r="M43" i="7"/>
  <c r="M44" i="7"/>
  <c r="M45" i="7"/>
  <c r="M46" i="7"/>
  <c r="S46" i="7" s="1"/>
  <c r="M47" i="7"/>
  <c r="M48" i="7"/>
  <c r="I41" i="7"/>
  <c r="I42" i="7"/>
  <c r="I43" i="7"/>
  <c r="I44" i="7"/>
  <c r="I45" i="7"/>
  <c r="I46" i="7"/>
  <c r="I47" i="7"/>
  <c r="I38" i="7"/>
  <c r="I39" i="7"/>
  <c r="I40" i="7"/>
  <c r="H38" i="7"/>
  <c r="H39" i="7"/>
  <c r="H40" i="7"/>
  <c r="H41" i="7"/>
  <c r="H42" i="7"/>
  <c r="H43" i="7"/>
  <c r="H44" i="7"/>
  <c r="H45" i="7"/>
  <c r="H46" i="7"/>
  <c r="H47" i="7"/>
  <c r="H48" i="7"/>
  <c r="G38" i="7"/>
  <c r="G39" i="7"/>
  <c r="G40" i="7"/>
  <c r="G41" i="7"/>
  <c r="G42" i="7"/>
  <c r="G43" i="7"/>
  <c r="G44" i="7"/>
  <c r="G45" i="7"/>
  <c r="G46" i="7"/>
  <c r="G47" i="7"/>
  <c r="J47" i="7" s="1"/>
  <c r="G48" i="7"/>
  <c r="J42" i="7"/>
  <c r="J43" i="7"/>
  <c r="J44" i="7"/>
  <c r="J48" i="7"/>
  <c r="H9" i="6"/>
  <c r="D37" i="4"/>
  <c r="G37" i="4"/>
  <c r="R63" i="11"/>
  <c r="R65" i="11"/>
  <c r="Q63" i="11"/>
  <c r="Q65" i="11"/>
  <c r="P63" i="11"/>
  <c r="P65" i="11"/>
  <c r="M63" i="11"/>
  <c r="M65" i="11"/>
  <c r="I63" i="11"/>
  <c r="I65" i="11"/>
  <c r="H63" i="11"/>
  <c r="H65" i="11"/>
  <c r="G63" i="11"/>
  <c r="G65" i="11"/>
  <c r="R47" i="11"/>
  <c r="R48" i="11"/>
  <c r="R49" i="11"/>
  <c r="Q47" i="11"/>
  <c r="Q48" i="11"/>
  <c r="Q49" i="11"/>
  <c r="P47" i="11"/>
  <c r="P48" i="11"/>
  <c r="P49" i="11"/>
  <c r="M47" i="11"/>
  <c r="M48" i="11"/>
  <c r="M49" i="11"/>
  <c r="G46" i="11"/>
  <c r="G47" i="11"/>
  <c r="G48" i="11"/>
  <c r="J48" i="11" s="1"/>
  <c r="G49" i="11"/>
  <c r="J47" i="11"/>
  <c r="R33" i="11"/>
  <c r="R34" i="11"/>
  <c r="R35" i="11"/>
  <c r="Q33" i="11"/>
  <c r="Q34" i="11"/>
  <c r="Q35" i="11"/>
  <c r="P33" i="11"/>
  <c r="P34" i="11"/>
  <c r="P35" i="11"/>
  <c r="M34" i="11"/>
  <c r="M35" i="11"/>
  <c r="I33" i="11"/>
  <c r="I34" i="11"/>
  <c r="I35" i="11"/>
  <c r="H33" i="11"/>
  <c r="H34" i="11"/>
  <c r="H35" i="11"/>
  <c r="G33" i="11"/>
  <c r="G34" i="11"/>
  <c r="G35" i="11"/>
  <c r="R18" i="11"/>
  <c r="R19" i="11"/>
  <c r="Q18" i="11"/>
  <c r="Q19" i="11"/>
  <c r="P18" i="11"/>
  <c r="P19" i="11"/>
  <c r="M18" i="11"/>
  <c r="M19" i="11"/>
  <c r="I18" i="11"/>
  <c r="I19" i="11"/>
  <c r="H18" i="11"/>
  <c r="H19" i="11"/>
  <c r="G18" i="11"/>
  <c r="G19" i="11"/>
  <c r="R122" i="10"/>
  <c r="R123" i="10"/>
  <c r="R124" i="10"/>
  <c r="R125" i="10"/>
  <c r="R126" i="10"/>
  <c r="R127" i="10"/>
  <c r="Q122" i="10"/>
  <c r="Q123" i="10"/>
  <c r="Q124" i="10"/>
  <c r="Q125" i="10"/>
  <c r="Q126" i="10"/>
  <c r="Q127" i="10"/>
  <c r="P122" i="10"/>
  <c r="P123" i="10"/>
  <c r="P124" i="10"/>
  <c r="P125" i="10"/>
  <c r="P126" i="10"/>
  <c r="P127" i="10"/>
  <c r="M122" i="10"/>
  <c r="M123" i="10"/>
  <c r="M124" i="10"/>
  <c r="M125" i="10"/>
  <c r="M126" i="10"/>
  <c r="S126" i="10" s="1"/>
  <c r="M127" i="10"/>
  <c r="H122" i="10"/>
  <c r="H123" i="10"/>
  <c r="H124" i="10"/>
  <c r="H125" i="10"/>
  <c r="H126" i="10"/>
  <c r="H127" i="10"/>
  <c r="I120" i="10"/>
  <c r="I121" i="10"/>
  <c r="I122" i="10"/>
  <c r="I123" i="10"/>
  <c r="I124" i="10"/>
  <c r="I125" i="10"/>
  <c r="I126" i="10"/>
  <c r="I127" i="10"/>
  <c r="G120" i="10"/>
  <c r="G121" i="10"/>
  <c r="G122" i="10"/>
  <c r="G123" i="10"/>
  <c r="G124" i="10"/>
  <c r="G125" i="10"/>
  <c r="G126" i="10"/>
  <c r="G127" i="10"/>
  <c r="D120" i="10"/>
  <c r="D121" i="10"/>
  <c r="D122" i="10"/>
  <c r="D123" i="10"/>
  <c r="J123" i="10" s="1"/>
  <c r="D124" i="10"/>
  <c r="J124" i="10" s="1"/>
  <c r="D125" i="10"/>
  <c r="J125" i="10" s="1"/>
  <c r="D126" i="10"/>
  <c r="D127" i="10"/>
  <c r="J127" i="10" s="1"/>
  <c r="R91" i="10"/>
  <c r="R92" i="10"/>
  <c r="R93" i="10"/>
  <c r="Q91" i="10"/>
  <c r="Q92" i="10"/>
  <c r="Q93" i="10"/>
  <c r="P91" i="10"/>
  <c r="P92" i="10"/>
  <c r="P93" i="10"/>
  <c r="M91" i="10"/>
  <c r="S91" i="10" s="1"/>
  <c r="M92" i="10"/>
  <c r="M93" i="10"/>
  <c r="I88" i="10"/>
  <c r="I89" i="10"/>
  <c r="I90" i="10"/>
  <c r="I91" i="10"/>
  <c r="I92" i="10"/>
  <c r="I93" i="10"/>
  <c r="H88" i="10"/>
  <c r="H89" i="10"/>
  <c r="H90" i="10"/>
  <c r="H91" i="10"/>
  <c r="H92" i="10"/>
  <c r="H93" i="10"/>
  <c r="G93" i="10"/>
  <c r="G88" i="10"/>
  <c r="G89" i="10"/>
  <c r="G90" i="10"/>
  <c r="G91" i="10"/>
  <c r="G92" i="10"/>
  <c r="D91" i="10"/>
  <c r="D92" i="10"/>
  <c r="D93" i="10"/>
  <c r="R61" i="10"/>
  <c r="R62" i="10"/>
  <c r="R63" i="10"/>
  <c r="R64" i="10"/>
  <c r="Q61" i="10"/>
  <c r="Q62" i="10"/>
  <c r="Q63" i="10"/>
  <c r="Q64" i="10"/>
  <c r="P61" i="10"/>
  <c r="P62" i="10"/>
  <c r="P63" i="10"/>
  <c r="P64" i="10"/>
  <c r="M61" i="10"/>
  <c r="S61" i="10" s="1"/>
  <c r="M62" i="10"/>
  <c r="S62" i="10" s="1"/>
  <c r="M63" i="10"/>
  <c r="M64" i="10"/>
  <c r="I61" i="10"/>
  <c r="I62" i="10"/>
  <c r="I63" i="10"/>
  <c r="I64" i="10"/>
  <c r="H61" i="10"/>
  <c r="H62" i="10"/>
  <c r="H63" i="10"/>
  <c r="H64" i="10"/>
  <c r="G61" i="10"/>
  <c r="G62" i="10"/>
  <c r="G63" i="10"/>
  <c r="G64" i="10"/>
  <c r="J64" i="10" s="1"/>
  <c r="D64" i="10"/>
  <c r="R53" i="10"/>
  <c r="R54" i="10"/>
  <c r="Q53" i="10"/>
  <c r="Q54" i="10"/>
  <c r="M53" i="10"/>
  <c r="S53" i="10" s="1"/>
  <c r="M54" i="10"/>
  <c r="S54" i="10" s="1"/>
  <c r="I53" i="10"/>
  <c r="I54" i="10"/>
  <c r="H53" i="10"/>
  <c r="H54" i="10"/>
  <c r="G53" i="10"/>
  <c r="G54" i="10"/>
  <c r="D53" i="10"/>
  <c r="D54" i="10"/>
  <c r="R32" i="10"/>
  <c r="R33" i="10"/>
  <c r="R34" i="10"/>
  <c r="R35" i="10"/>
  <c r="R36" i="10"/>
  <c r="R37" i="10"/>
  <c r="R38" i="10"/>
  <c r="R39" i="10"/>
  <c r="R40" i="10"/>
  <c r="Q32" i="10"/>
  <c r="Q33" i="10"/>
  <c r="Q34" i="10"/>
  <c r="Q35" i="10"/>
  <c r="Q36" i="10"/>
  <c r="Q37" i="10"/>
  <c r="Q38" i="10"/>
  <c r="Q39" i="10"/>
  <c r="Q40" i="10"/>
  <c r="P32" i="10"/>
  <c r="P33" i="10"/>
  <c r="P34" i="10"/>
  <c r="P35" i="10"/>
  <c r="P36" i="10"/>
  <c r="P37" i="10"/>
  <c r="P38" i="10"/>
  <c r="P39" i="10"/>
  <c r="P40" i="10"/>
  <c r="M32" i="10"/>
  <c r="M33" i="10"/>
  <c r="M34" i="10"/>
  <c r="M35" i="10"/>
  <c r="M36" i="10"/>
  <c r="M37" i="10"/>
  <c r="M38" i="10"/>
  <c r="M39" i="10"/>
  <c r="M40" i="10"/>
  <c r="I32" i="10"/>
  <c r="I33" i="10"/>
  <c r="I34" i="10"/>
  <c r="I35" i="10"/>
  <c r="I36" i="10"/>
  <c r="I37" i="10"/>
  <c r="I38" i="10"/>
  <c r="I39" i="10"/>
  <c r="I40" i="10"/>
  <c r="H32" i="10"/>
  <c r="H33" i="10"/>
  <c r="H34" i="10"/>
  <c r="H35" i="10"/>
  <c r="H36" i="10"/>
  <c r="H37" i="10"/>
  <c r="H38" i="10"/>
  <c r="H39" i="10"/>
  <c r="H40" i="10"/>
  <c r="G32" i="10"/>
  <c r="G33" i="10"/>
  <c r="G34" i="10"/>
  <c r="G35" i="10"/>
  <c r="G36" i="10"/>
  <c r="G37" i="10"/>
  <c r="G38" i="10"/>
  <c r="G39" i="10"/>
  <c r="G40" i="10"/>
  <c r="D32" i="10"/>
  <c r="D33" i="10"/>
  <c r="D34" i="10"/>
  <c r="D35" i="10"/>
  <c r="D36" i="10"/>
  <c r="D37" i="10"/>
  <c r="D38" i="10"/>
  <c r="D39" i="10"/>
  <c r="D40" i="10"/>
  <c r="R429" i="9"/>
  <c r="R430" i="9"/>
  <c r="R431" i="9"/>
  <c r="R432" i="9"/>
  <c r="R433" i="9"/>
  <c r="R434" i="9"/>
  <c r="R435" i="9"/>
  <c r="R436" i="9"/>
  <c r="R437" i="9"/>
  <c r="R438" i="9"/>
  <c r="R439" i="9"/>
  <c r="R440" i="9"/>
  <c r="R441" i="9"/>
  <c r="R442" i="9"/>
  <c r="R443" i="9"/>
  <c r="R444" i="9"/>
  <c r="R445" i="9"/>
  <c r="R446" i="9"/>
  <c r="R447" i="9"/>
  <c r="R448" i="9"/>
  <c r="R449" i="9"/>
  <c r="R450" i="9"/>
  <c r="R451" i="9"/>
  <c r="R452" i="9"/>
  <c r="R453" i="9"/>
  <c r="R454" i="9"/>
  <c r="R455" i="9"/>
  <c r="R456" i="9"/>
  <c r="R457" i="9"/>
  <c r="R458" i="9"/>
  <c r="R459" i="9"/>
  <c r="R460" i="9"/>
  <c r="R461" i="9"/>
  <c r="R462" i="9"/>
  <c r="R463" i="9"/>
  <c r="R464" i="9"/>
  <c r="R465" i="9"/>
  <c r="R466" i="9"/>
  <c r="R467" i="9"/>
  <c r="R468" i="9"/>
  <c r="R469" i="9"/>
  <c r="R470" i="9"/>
  <c r="R471" i="9"/>
  <c r="R472" i="9"/>
  <c r="R473" i="9"/>
  <c r="R474" i="9"/>
  <c r="R475" i="9"/>
  <c r="R476" i="9"/>
  <c r="R477" i="9"/>
  <c r="R478" i="9"/>
  <c r="R479" i="9"/>
  <c r="R480" i="9"/>
  <c r="R481" i="9"/>
  <c r="R482" i="9"/>
  <c r="R483" i="9"/>
  <c r="R484" i="9"/>
  <c r="R485" i="9"/>
  <c r="R486" i="9"/>
  <c r="R487" i="9"/>
  <c r="R488" i="9"/>
  <c r="R489" i="9"/>
  <c r="R490" i="9"/>
  <c r="Q429" i="9"/>
  <c r="Q430" i="9"/>
  <c r="Q431" i="9"/>
  <c r="Q432" i="9"/>
  <c r="Q433" i="9"/>
  <c r="Q434" i="9"/>
  <c r="Q435" i="9"/>
  <c r="Q436" i="9"/>
  <c r="Q437" i="9"/>
  <c r="Q438" i="9"/>
  <c r="Q439" i="9"/>
  <c r="Q440" i="9"/>
  <c r="Q441" i="9"/>
  <c r="Q442" i="9"/>
  <c r="Q443" i="9"/>
  <c r="Q444" i="9"/>
  <c r="Q445" i="9"/>
  <c r="Q446" i="9"/>
  <c r="Q447" i="9"/>
  <c r="Q448" i="9"/>
  <c r="Q449" i="9"/>
  <c r="Q450" i="9"/>
  <c r="Q451" i="9"/>
  <c r="Q452" i="9"/>
  <c r="Q453" i="9"/>
  <c r="Q454" i="9"/>
  <c r="Q455" i="9"/>
  <c r="Q456" i="9"/>
  <c r="Q457" i="9"/>
  <c r="Q458" i="9"/>
  <c r="Q459" i="9"/>
  <c r="Q460" i="9"/>
  <c r="Q461" i="9"/>
  <c r="Q462" i="9"/>
  <c r="Q463" i="9"/>
  <c r="Q464" i="9"/>
  <c r="Q465" i="9"/>
  <c r="Q466" i="9"/>
  <c r="Q467" i="9"/>
  <c r="Q468" i="9"/>
  <c r="Q469" i="9"/>
  <c r="Q470" i="9"/>
  <c r="Q471" i="9"/>
  <c r="Q472" i="9"/>
  <c r="Q473" i="9"/>
  <c r="Q474" i="9"/>
  <c r="Q475" i="9"/>
  <c r="Q476" i="9"/>
  <c r="Q477" i="9"/>
  <c r="Q478" i="9"/>
  <c r="Q479" i="9"/>
  <c r="Q480" i="9"/>
  <c r="Q481" i="9"/>
  <c r="Q482" i="9"/>
  <c r="Q483" i="9"/>
  <c r="Q484" i="9"/>
  <c r="Q485" i="9"/>
  <c r="Q486" i="9"/>
  <c r="Q487" i="9"/>
  <c r="Q488" i="9"/>
  <c r="Q489" i="9"/>
  <c r="Q490" i="9"/>
  <c r="P429" i="9"/>
  <c r="P430" i="9"/>
  <c r="P431" i="9"/>
  <c r="P432" i="9"/>
  <c r="P433" i="9"/>
  <c r="P434" i="9"/>
  <c r="P435" i="9"/>
  <c r="P436" i="9"/>
  <c r="P437" i="9"/>
  <c r="P438" i="9"/>
  <c r="P439" i="9"/>
  <c r="P440" i="9"/>
  <c r="P441" i="9"/>
  <c r="P442" i="9"/>
  <c r="P443" i="9"/>
  <c r="P444" i="9"/>
  <c r="P445" i="9"/>
  <c r="P446" i="9"/>
  <c r="P447" i="9"/>
  <c r="P448" i="9"/>
  <c r="P449" i="9"/>
  <c r="P450" i="9"/>
  <c r="P451" i="9"/>
  <c r="P452" i="9"/>
  <c r="P453" i="9"/>
  <c r="P454" i="9"/>
  <c r="P455" i="9"/>
  <c r="P456" i="9"/>
  <c r="P457" i="9"/>
  <c r="P458" i="9"/>
  <c r="P459" i="9"/>
  <c r="P460" i="9"/>
  <c r="P461" i="9"/>
  <c r="P462" i="9"/>
  <c r="P463" i="9"/>
  <c r="P464" i="9"/>
  <c r="P465" i="9"/>
  <c r="P466" i="9"/>
  <c r="P467" i="9"/>
  <c r="P468" i="9"/>
  <c r="P469" i="9"/>
  <c r="P470" i="9"/>
  <c r="P471" i="9"/>
  <c r="P472" i="9"/>
  <c r="P473" i="9"/>
  <c r="P474" i="9"/>
  <c r="P475" i="9"/>
  <c r="P476" i="9"/>
  <c r="P477" i="9"/>
  <c r="P478" i="9"/>
  <c r="P479" i="9"/>
  <c r="P480" i="9"/>
  <c r="P481" i="9"/>
  <c r="P482" i="9"/>
  <c r="P483" i="9"/>
  <c r="P484" i="9"/>
  <c r="P485" i="9"/>
  <c r="P486" i="9"/>
  <c r="P487" i="9"/>
  <c r="P488" i="9"/>
  <c r="P489" i="9"/>
  <c r="P490" i="9"/>
  <c r="M429" i="9"/>
  <c r="M430" i="9"/>
  <c r="M431" i="9"/>
  <c r="M432" i="9"/>
  <c r="S432" i="9" s="1"/>
  <c r="M433" i="9"/>
  <c r="M434" i="9"/>
  <c r="M435" i="9"/>
  <c r="M436" i="9"/>
  <c r="S436" i="9" s="1"/>
  <c r="M437" i="9"/>
  <c r="M438" i="9"/>
  <c r="M439" i="9"/>
  <c r="M440" i="9"/>
  <c r="S440" i="9" s="1"/>
  <c r="M441" i="9"/>
  <c r="M442" i="9"/>
  <c r="M443" i="9"/>
  <c r="M444" i="9"/>
  <c r="S444" i="9" s="1"/>
  <c r="M445" i="9"/>
  <c r="M446" i="9"/>
  <c r="M447" i="9"/>
  <c r="M448" i="9"/>
  <c r="S448" i="9" s="1"/>
  <c r="M449" i="9"/>
  <c r="M450" i="9"/>
  <c r="M451" i="9"/>
  <c r="M452" i="9"/>
  <c r="S452" i="9" s="1"/>
  <c r="M453" i="9"/>
  <c r="M454" i="9"/>
  <c r="M455" i="9"/>
  <c r="M456" i="9"/>
  <c r="S456" i="9" s="1"/>
  <c r="M457" i="9"/>
  <c r="M458" i="9"/>
  <c r="M459" i="9"/>
  <c r="M460" i="9"/>
  <c r="S460" i="9" s="1"/>
  <c r="M461" i="9"/>
  <c r="M462" i="9"/>
  <c r="M463" i="9"/>
  <c r="M464" i="9"/>
  <c r="S464" i="9" s="1"/>
  <c r="M465" i="9"/>
  <c r="M466" i="9"/>
  <c r="M467" i="9"/>
  <c r="M468" i="9"/>
  <c r="S468" i="9" s="1"/>
  <c r="M469" i="9"/>
  <c r="M470" i="9"/>
  <c r="M471" i="9"/>
  <c r="M472" i="9"/>
  <c r="S472" i="9" s="1"/>
  <c r="M473" i="9"/>
  <c r="M474" i="9"/>
  <c r="M475" i="9"/>
  <c r="M476" i="9"/>
  <c r="S476" i="9" s="1"/>
  <c r="M477" i="9"/>
  <c r="M478" i="9"/>
  <c r="M479" i="9"/>
  <c r="M480" i="9"/>
  <c r="S480" i="9" s="1"/>
  <c r="M481" i="9"/>
  <c r="M482" i="9"/>
  <c r="M483" i="9"/>
  <c r="M484" i="9"/>
  <c r="S484" i="9" s="1"/>
  <c r="M485" i="9"/>
  <c r="M486" i="9"/>
  <c r="M487" i="9"/>
  <c r="M488" i="9"/>
  <c r="S488" i="9" s="1"/>
  <c r="M489" i="9"/>
  <c r="M490" i="9"/>
  <c r="J429" i="9"/>
  <c r="J430" i="9"/>
  <c r="J433" i="9"/>
  <c r="J434" i="9"/>
  <c r="J437" i="9"/>
  <c r="J438" i="9"/>
  <c r="J441" i="9"/>
  <c r="J442" i="9"/>
  <c r="J445" i="9"/>
  <c r="J446" i="9"/>
  <c r="J449" i="9"/>
  <c r="J450" i="9"/>
  <c r="J453" i="9"/>
  <c r="J454" i="9"/>
  <c r="J457" i="9"/>
  <c r="J458" i="9"/>
  <c r="J461" i="9"/>
  <c r="J462" i="9"/>
  <c r="J465" i="9"/>
  <c r="J466" i="9"/>
  <c r="J469" i="9"/>
  <c r="J470" i="9"/>
  <c r="J473" i="9"/>
  <c r="J474" i="9"/>
  <c r="J477" i="9"/>
  <c r="J478" i="9"/>
  <c r="J481" i="9"/>
  <c r="J482" i="9"/>
  <c r="J485" i="9"/>
  <c r="J486" i="9"/>
  <c r="J489" i="9"/>
  <c r="J490" i="9"/>
  <c r="R155" i="8"/>
  <c r="R156" i="8"/>
  <c r="R157" i="8"/>
  <c r="R158" i="8"/>
  <c r="R159" i="8"/>
  <c r="R160" i="8"/>
  <c r="R161" i="8"/>
  <c r="R162" i="8"/>
  <c r="R163" i="8"/>
  <c r="R164" i="8"/>
  <c r="R165" i="8"/>
  <c r="R166" i="8"/>
  <c r="R167" i="8"/>
  <c r="R168" i="8"/>
  <c r="R169" i="8"/>
  <c r="R170" i="8"/>
  <c r="R171" i="8"/>
  <c r="R172" i="8"/>
  <c r="R173" i="8"/>
  <c r="R174" i="8"/>
  <c r="R175" i="8"/>
  <c r="R176" i="8"/>
  <c r="R177" i="8"/>
  <c r="R178" i="8"/>
  <c r="R179" i="8"/>
  <c r="R180" i="8"/>
  <c r="R181" i="8"/>
  <c r="R182" i="8"/>
  <c r="R183" i="8"/>
  <c r="R184" i="8"/>
  <c r="R185" i="8"/>
  <c r="R186" i="8"/>
  <c r="R187" i="8"/>
  <c r="R188" i="8"/>
  <c r="R189" i="8"/>
  <c r="R190" i="8"/>
  <c r="R191" i="8"/>
  <c r="R192" i="8"/>
  <c r="R193" i="8"/>
  <c r="R194" i="8"/>
  <c r="R195" i="8"/>
  <c r="R196" i="8"/>
  <c r="R197" i="8"/>
  <c r="R145" i="8"/>
  <c r="R146" i="8"/>
  <c r="R147" i="8"/>
  <c r="R148" i="8"/>
  <c r="R149" i="8"/>
  <c r="R150" i="8"/>
  <c r="R151" i="8"/>
  <c r="R152" i="8"/>
  <c r="R153" i="8"/>
  <c r="R154" i="8"/>
  <c r="Q150" i="8"/>
  <c r="Q151" i="8"/>
  <c r="Q152" i="8"/>
  <c r="Q153" i="8"/>
  <c r="Q154" i="8"/>
  <c r="Q155" i="8"/>
  <c r="Q156" i="8"/>
  <c r="Q157" i="8"/>
  <c r="Q158" i="8"/>
  <c r="Q159" i="8"/>
  <c r="Q160" i="8"/>
  <c r="Q161" i="8"/>
  <c r="Q162" i="8"/>
  <c r="Q163" i="8"/>
  <c r="Q164" i="8"/>
  <c r="Q165" i="8"/>
  <c r="Q166" i="8"/>
  <c r="Q167" i="8"/>
  <c r="Q168" i="8"/>
  <c r="Q169" i="8"/>
  <c r="Q170" i="8"/>
  <c r="Q171" i="8"/>
  <c r="Q172" i="8"/>
  <c r="Q173" i="8"/>
  <c r="Q174" i="8"/>
  <c r="Q175" i="8"/>
  <c r="Q176" i="8"/>
  <c r="Q177" i="8"/>
  <c r="Q178" i="8"/>
  <c r="Q179" i="8"/>
  <c r="Q180" i="8"/>
  <c r="Q181" i="8"/>
  <c r="Q182" i="8"/>
  <c r="Q183" i="8"/>
  <c r="Q184" i="8"/>
  <c r="Q185" i="8"/>
  <c r="Q186" i="8"/>
  <c r="Q187" i="8"/>
  <c r="Q188" i="8"/>
  <c r="Q189" i="8"/>
  <c r="Q190" i="8"/>
  <c r="Q191" i="8"/>
  <c r="Q192" i="8"/>
  <c r="Q193" i="8"/>
  <c r="Q194" i="8"/>
  <c r="Q195" i="8"/>
  <c r="Q196" i="8"/>
  <c r="Q197" i="8"/>
  <c r="Q146" i="8"/>
  <c r="Q147" i="8"/>
  <c r="Q148" i="8"/>
  <c r="Q149" i="8"/>
  <c r="P151" i="8"/>
  <c r="P152" i="8"/>
  <c r="P153" i="8"/>
  <c r="P154" i="8"/>
  <c r="P155" i="8"/>
  <c r="P156" i="8"/>
  <c r="P157" i="8"/>
  <c r="P158" i="8"/>
  <c r="P159" i="8"/>
  <c r="P160" i="8"/>
  <c r="P161" i="8"/>
  <c r="P162" i="8"/>
  <c r="P163" i="8"/>
  <c r="P164" i="8"/>
  <c r="P165" i="8"/>
  <c r="P166" i="8"/>
  <c r="P167" i="8"/>
  <c r="P168" i="8"/>
  <c r="P169" i="8"/>
  <c r="P170" i="8"/>
  <c r="P171" i="8"/>
  <c r="P172" i="8"/>
  <c r="P173" i="8"/>
  <c r="P174" i="8"/>
  <c r="P175" i="8"/>
  <c r="P176" i="8"/>
  <c r="P177" i="8"/>
  <c r="P178" i="8"/>
  <c r="P179" i="8"/>
  <c r="P180" i="8"/>
  <c r="P181" i="8"/>
  <c r="P182" i="8"/>
  <c r="P183" i="8"/>
  <c r="P184" i="8"/>
  <c r="P185" i="8"/>
  <c r="P186" i="8"/>
  <c r="P187" i="8"/>
  <c r="P188" i="8"/>
  <c r="P189" i="8"/>
  <c r="P190" i="8"/>
  <c r="P191" i="8"/>
  <c r="P192" i="8"/>
  <c r="P193" i="8"/>
  <c r="P194" i="8"/>
  <c r="P195" i="8"/>
  <c r="P196" i="8"/>
  <c r="P197" i="8"/>
  <c r="P146" i="8"/>
  <c r="P147" i="8"/>
  <c r="P148" i="8"/>
  <c r="P149" i="8"/>
  <c r="P150" i="8"/>
  <c r="M152" i="8"/>
  <c r="M153" i="8"/>
  <c r="M154" i="8"/>
  <c r="M155" i="8"/>
  <c r="M156" i="8"/>
  <c r="M157" i="8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2" i="8"/>
  <c r="M173" i="8"/>
  <c r="M174" i="8"/>
  <c r="M175" i="8"/>
  <c r="M176" i="8"/>
  <c r="M177" i="8"/>
  <c r="M178" i="8"/>
  <c r="M179" i="8"/>
  <c r="M180" i="8"/>
  <c r="M181" i="8"/>
  <c r="M182" i="8"/>
  <c r="M183" i="8"/>
  <c r="M184" i="8"/>
  <c r="M185" i="8"/>
  <c r="M186" i="8"/>
  <c r="M187" i="8"/>
  <c r="M188" i="8"/>
  <c r="M189" i="8"/>
  <c r="M190" i="8"/>
  <c r="M191" i="8"/>
  <c r="M192" i="8"/>
  <c r="M193" i="8"/>
  <c r="M194" i="8"/>
  <c r="M195" i="8"/>
  <c r="M196" i="8"/>
  <c r="M197" i="8"/>
  <c r="M147" i="8"/>
  <c r="M148" i="8"/>
  <c r="M149" i="8"/>
  <c r="M150" i="8"/>
  <c r="M151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46" i="8"/>
  <c r="I147" i="8"/>
  <c r="I148" i="8"/>
  <c r="I149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46" i="8"/>
  <c r="H147" i="8"/>
  <c r="H148" i="8"/>
  <c r="H149" i="8"/>
  <c r="H150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46" i="8"/>
  <c r="G147" i="8"/>
  <c r="G148" i="8"/>
  <c r="G149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47" i="8"/>
  <c r="D148" i="8"/>
  <c r="D149" i="8"/>
  <c r="D150" i="8"/>
  <c r="D146" i="8"/>
  <c r="M40" i="7"/>
  <c r="S40" i="7" s="1"/>
  <c r="J38" i="7"/>
  <c r="J39" i="7"/>
  <c r="R19" i="6"/>
  <c r="Q19" i="6"/>
  <c r="P19" i="6"/>
  <c r="M19" i="6"/>
  <c r="G19" i="6"/>
  <c r="J120" i="10" l="1"/>
  <c r="J38" i="10"/>
  <c r="J34" i="10"/>
  <c r="S489" i="9"/>
  <c r="S485" i="9"/>
  <c r="S481" i="9"/>
  <c r="S477" i="9"/>
  <c r="S473" i="9"/>
  <c r="S469" i="9"/>
  <c r="S465" i="9"/>
  <c r="S461" i="9"/>
  <c r="S457" i="9"/>
  <c r="S453" i="9"/>
  <c r="S449" i="9"/>
  <c r="S445" i="9"/>
  <c r="S441" i="9"/>
  <c r="S437" i="9"/>
  <c r="S433" i="9"/>
  <c r="S429" i="9"/>
  <c r="S63" i="11"/>
  <c r="S19" i="11"/>
  <c r="S35" i="11"/>
  <c r="S49" i="11"/>
  <c r="J33" i="11"/>
  <c r="J19" i="11"/>
  <c r="S122" i="10"/>
  <c r="S125" i="10"/>
  <c r="J121" i="10"/>
  <c r="S179" i="8"/>
  <c r="J19" i="6"/>
  <c r="S42" i="7"/>
  <c r="S45" i="7"/>
  <c r="S41" i="7"/>
  <c r="J40" i="7"/>
  <c r="J45" i="7"/>
  <c r="J41" i="7"/>
  <c r="S19" i="6"/>
  <c r="S65" i="11"/>
  <c r="S18" i="11"/>
  <c r="S34" i="11"/>
  <c r="S48" i="11"/>
  <c r="S47" i="11"/>
  <c r="J49" i="11"/>
  <c r="J65" i="11"/>
  <c r="J46" i="11"/>
  <c r="J63" i="11"/>
  <c r="S63" i="10"/>
  <c r="S92" i="10"/>
  <c r="S124" i="10"/>
  <c r="S93" i="10"/>
  <c r="S127" i="10"/>
  <c r="S123" i="10"/>
  <c r="J126" i="10"/>
  <c r="J122" i="10"/>
  <c r="J39" i="10"/>
  <c r="J35" i="10"/>
  <c r="J54" i="10"/>
  <c r="J53" i="10"/>
  <c r="J91" i="10"/>
  <c r="S487" i="9"/>
  <c r="S483" i="9"/>
  <c r="S479" i="9"/>
  <c r="S475" i="9"/>
  <c r="S471" i="9"/>
  <c r="S467" i="9"/>
  <c r="S463" i="9"/>
  <c r="S459" i="9"/>
  <c r="S455" i="9"/>
  <c r="S451" i="9"/>
  <c r="S447" i="9"/>
  <c r="S443" i="9"/>
  <c r="S439" i="9"/>
  <c r="S435" i="9"/>
  <c r="S431" i="9"/>
  <c r="S490" i="9"/>
  <c r="S486" i="9"/>
  <c r="S482" i="9"/>
  <c r="S478" i="9"/>
  <c r="S474" i="9"/>
  <c r="S470" i="9"/>
  <c r="S466" i="9"/>
  <c r="S462" i="9"/>
  <c r="S458" i="9"/>
  <c r="S454" i="9"/>
  <c r="S450" i="9"/>
  <c r="S446" i="9"/>
  <c r="S442" i="9"/>
  <c r="S438" i="9"/>
  <c r="S434" i="9"/>
  <c r="S430" i="9"/>
  <c r="J46" i="7"/>
  <c r="S48" i="7"/>
  <c r="S44" i="7"/>
  <c r="S47" i="7"/>
  <c r="S43" i="7"/>
  <c r="J35" i="11"/>
  <c r="J18" i="11"/>
  <c r="J34" i="11"/>
  <c r="J93" i="10"/>
  <c r="J37" i="10"/>
  <c r="J33" i="10"/>
  <c r="J40" i="10"/>
  <c r="J36" i="10"/>
  <c r="J32" i="10"/>
  <c r="J92" i="10"/>
  <c r="S39" i="10"/>
  <c r="S35" i="10"/>
  <c r="S64" i="10"/>
  <c r="S37" i="10"/>
  <c r="S33" i="10"/>
  <c r="S38" i="10"/>
  <c r="S34" i="10"/>
  <c r="S40" i="10"/>
  <c r="S36" i="10"/>
  <c r="S32" i="10"/>
  <c r="J488" i="9"/>
  <c r="J484" i="9"/>
  <c r="J480" i="9"/>
  <c r="J476" i="9"/>
  <c r="J472" i="9"/>
  <c r="J468" i="9"/>
  <c r="J464" i="9"/>
  <c r="J460" i="9"/>
  <c r="J456" i="9"/>
  <c r="J452" i="9"/>
  <c r="J448" i="9"/>
  <c r="J444" i="9"/>
  <c r="J440" i="9"/>
  <c r="J436" i="9"/>
  <c r="J432" i="9"/>
  <c r="J487" i="9"/>
  <c r="J483" i="9"/>
  <c r="J479" i="9"/>
  <c r="J475" i="9"/>
  <c r="J471" i="9"/>
  <c r="J467" i="9"/>
  <c r="J463" i="9"/>
  <c r="J459" i="9"/>
  <c r="J455" i="9"/>
  <c r="J451" i="9"/>
  <c r="J447" i="9"/>
  <c r="J443" i="9"/>
  <c r="J439" i="9"/>
  <c r="J435" i="9"/>
  <c r="J431" i="9"/>
  <c r="J185" i="8"/>
  <c r="S185" i="8"/>
  <c r="J181" i="8"/>
  <c r="J177" i="8"/>
  <c r="J173" i="8"/>
  <c r="J169" i="8"/>
  <c r="J164" i="8"/>
  <c r="J160" i="8"/>
  <c r="J156" i="8"/>
  <c r="J152" i="8"/>
  <c r="S181" i="8"/>
  <c r="S177" i="8"/>
  <c r="S173" i="8"/>
  <c r="S169" i="8"/>
  <c r="S164" i="8"/>
  <c r="S160" i="8"/>
  <c r="S156" i="8"/>
  <c r="S152" i="8"/>
  <c r="J196" i="8"/>
  <c r="J192" i="8"/>
  <c r="J188" i="8"/>
  <c r="S192" i="8"/>
  <c r="S188" i="8"/>
  <c r="J148" i="8"/>
  <c r="S148" i="8"/>
  <c r="J197" i="8"/>
  <c r="J193" i="8"/>
  <c r="J189" i="8"/>
  <c r="J186" i="8"/>
  <c r="S197" i="8"/>
  <c r="S193" i="8"/>
  <c r="S149" i="8"/>
  <c r="J146" i="8"/>
  <c r="J190" i="8"/>
  <c r="J184" i="8"/>
  <c r="J183" i="8"/>
  <c r="J179" i="8"/>
  <c r="J175" i="8"/>
  <c r="J171" i="8"/>
  <c r="J166" i="8"/>
  <c r="J162" i="8"/>
  <c r="J158" i="8"/>
  <c r="J154" i="8"/>
  <c r="S194" i="8"/>
  <c r="S190" i="8"/>
  <c r="S184" i="8"/>
  <c r="S183" i="8"/>
  <c r="S175" i="8"/>
  <c r="S171" i="8"/>
  <c r="S166" i="8"/>
  <c r="S162" i="8"/>
  <c r="S158" i="8"/>
  <c r="S154" i="8"/>
  <c r="J150" i="8"/>
  <c r="J195" i="8"/>
  <c r="J151" i="8"/>
  <c r="S195" i="8"/>
  <c r="S191" i="8"/>
  <c r="S187" i="8"/>
  <c r="S180" i="8"/>
  <c r="S176" i="8"/>
  <c r="S172" i="8"/>
  <c r="S168" i="8"/>
  <c r="S167" i="8"/>
  <c r="S163" i="8"/>
  <c r="S159" i="8"/>
  <c r="S155" i="8"/>
  <c r="S150" i="8"/>
  <c r="J147" i="8"/>
  <c r="S151" i="8"/>
  <c r="J182" i="8"/>
  <c r="J178" i="8"/>
  <c r="J174" i="8"/>
  <c r="J170" i="8"/>
  <c r="J165" i="8"/>
  <c r="J161" i="8"/>
  <c r="J157" i="8"/>
  <c r="J153" i="8"/>
  <c r="J191" i="8"/>
  <c r="J187" i="8"/>
  <c r="J176" i="8"/>
  <c r="J167" i="8"/>
  <c r="J159" i="8"/>
  <c r="J194" i="8"/>
  <c r="J149" i="8"/>
  <c r="J180" i="8"/>
  <c r="J172" i="8"/>
  <c r="J168" i="8"/>
  <c r="J163" i="8"/>
  <c r="J155" i="8"/>
  <c r="S196" i="8"/>
  <c r="S147" i="8"/>
  <c r="S189" i="8"/>
  <c r="S186" i="8"/>
  <c r="S182" i="8"/>
  <c r="S178" i="8"/>
  <c r="S174" i="8"/>
  <c r="S170" i="8"/>
  <c r="S165" i="8"/>
  <c r="S161" i="8"/>
  <c r="S157" i="8"/>
  <c r="S153" i="8"/>
  <c r="R9" i="11"/>
  <c r="R10" i="11"/>
  <c r="R11" i="11"/>
  <c r="R12" i="11"/>
  <c r="R13" i="11"/>
  <c r="R14" i="11"/>
  <c r="R15" i="11"/>
  <c r="R16" i="11"/>
  <c r="R17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6" i="11"/>
  <c r="R37" i="11"/>
  <c r="R38" i="11"/>
  <c r="R39" i="11"/>
  <c r="R40" i="11"/>
  <c r="R41" i="11"/>
  <c r="R42" i="11"/>
  <c r="R43" i="11"/>
  <c r="R44" i="11"/>
  <c r="R45" i="11"/>
  <c r="R46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6" i="11"/>
  <c r="R8" i="11"/>
  <c r="Q9" i="11"/>
  <c r="Q10" i="11"/>
  <c r="Q11" i="11"/>
  <c r="Q12" i="11"/>
  <c r="Q13" i="11"/>
  <c r="Q14" i="11"/>
  <c r="Q15" i="11"/>
  <c r="Q16" i="11"/>
  <c r="Q17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6" i="11"/>
  <c r="Q37" i="11"/>
  <c r="Q38" i="11"/>
  <c r="Q39" i="11"/>
  <c r="Q40" i="11"/>
  <c r="Q41" i="11"/>
  <c r="Q42" i="11"/>
  <c r="Q43" i="11"/>
  <c r="Q44" i="11"/>
  <c r="Q45" i="11"/>
  <c r="Q46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6" i="11"/>
  <c r="Q8" i="11"/>
  <c r="P9" i="11"/>
  <c r="P10" i="11"/>
  <c r="P11" i="11"/>
  <c r="P12" i="11"/>
  <c r="P13" i="11"/>
  <c r="P14" i="11"/>
  <c r="P15" i="11"/>
  <c r="P16" i="11"/>
  <c r="P17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6" i="11"/>
  <c r="P37" i="11"/>
  <c r="P38" i="11"/>
  <c r="P39" i="11"/>
  <c r="P40" i="11"/>
  <c r="P41" i="11"/>
  <c r="P42" i="11"/>
  <c r="P43" i="11"/>
  <c r="P44" i="11"/>
  <c r="P45" i="11"/>
  <c r="P46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6" i="11"/>
  <c r="P8" i="11"/>
  <c r="M9" i="11"/>
  <c r="M10" i="11"/>
  <c r="M11" i="11"/>
  <c r="M12" i="11"/>
  <c r="M13" i="11"/>
  <c r="M14" i="11"/>
  <c r="M15" i="11"/>
  <c r="M16" i="11"/>
  <c r="M17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S33" i="11" s="1"/>
  <c r="M36" i="11"/>
  <c r="M37" i="11"/>
  <c r="M38" i="11"/>
  <c r="M39" i="11"/>
  <c r="M40" i="11"/>
  <c r="M41" i="11"/>
  <c r="M42" i="11"/>
  <c r="M43" i="11"/>
  <c r="M44" i="11"/>
  <c r="M45" i="11"/>
  <c r="M46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6" i="11"/>
  <c r="M8" i="11"/>
  <c r="I9" i="11"/>
  <c r="I10" i="11"/>
  <c r="I11" i="11"/>
  <c r="I12" i="11"/>
  <c r="I13" i="11"/>
  <c r="I14" i="11"/>
  <c r="I15" i="11"/>
  <c r="I16" i="11"/>
  <c r="I17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6" i="11"/>
  <c r="I37" i="11"/>
  <c r="I38" i="11"/>
  <c r="I39" i="11"/>
  <c r="I40" i="11"/>
  <c r="I41" i="11"/>
  <c r="I42" i="11"/>
  <c r="I43" i="11"/>
  <c r="I44" i="11"/>
  <c r="I45" i="11"/>
  <c r="I46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6" i="11"/>
  <c r="I8" i="11"/>
  <c r="H9" i="11"/>
  <c r="H10" i="11"/>
  <c r="H11" i="11"/>
  <c r="H12" i="11"/>
  <c r="H13" i="11"/>
  <c r="H14" i="11"/>
  <c r="H15" i="11"/>
  <c r="H16" i="11"/>
  <c r="H17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6" i="11"/>
  <c r="H37" i="11"/>
  <c r="H38" i="11"/>
  <c r="H39" i="11"/>
  <c r="H40" i="11"/>
  <c r="H41" i="11"/>
  <c r="H42" i="11"/>
  <c r="H43" i="11"/>
  <c r="H44" i="11"/>
  <c r="H45" i="11"/>
  <c r="H46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6" i="11"/>
  <c r="H8" i="11"/>
  <c r="G9" i="11"/>
  <c r="G10" i="11"/>
  <c r="G11" i="11"/>
  <c r="G12" i="11"/>
  <c r="G13" i="11"/>
  <c r="G14" i="11"/>
  <c r="G15" i="11"/>
  <c r="G16" i="11"/>
  <c r="G17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6" i="11"/>
  <c r="G37" i="11"/>
  <c r="G38" i="11"/>
  <c r="G39" i="11"/>
  <c r="G40" i="11"/>
  <c r="G41" i="11"/>
  <c r="G42" i="11"/>
  <c r="G43" i="11"/>
  <c r="G44" i="11"/>
  <c r="G45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6" i="11"/>
  <c r="G8" i="11"/>
  <c r="D8" i="11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5" i="10"/>
  <c r="R56" i="10"/>
  <c r="R57" i="10"/>
  <c r="R58" i="10"/>
  <c r="R59" i="10"/>
  <c r="R60" i="10"/>
  <c r="R65" i="10"/>
  <c r="R66" i="10"/>
  <c r="R67" i="10"/>
  <c r="R68" i="10"/>
  <c r="R69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94" i="10"/>
  <c r="R95" i="10"/>
  <c r="R96" i="10"/>
  <c r="R97" i="10"/>
  <c r="R98" i="10"/>
  <c r="R99" i="10"/>
  <c r="R100" i="10"/>
  <c r="R101" i="10"/>
  <c r="R102" i="10"/>
  <c r="R103" i="10"/>
  <c r="R104" i="10"/>
  <c r="R105" i="10"/>
  <c r="R106" i="10"/>
  <c r="R107" i="10"/>
  <c r="R108" i="10"/>
  <c r="R109" i="10"/>
  <c r="R110" i="10"/>
  <c r="R111" i="10"/>
  <c r="R112" i="10"/>
  <c r="R113" i="10"/>
  <c r="R114" i="10"/>
  <c r="R115" i="10"/>
  <c r="R116" i="10"/>
  <c r="R117" i="10"/>
  <c r="R118" i="10"/>
  <c r="R119" i="10"/>
  <c r="R120" i="10"/>
  <c r="R121" i="10"/>
  <c r="R128" i="10"/>
  <c r="R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5" i="10"/>
  <c r="Q56" i="10"/>
  <c r="Q57" i="10"/>
  <c r="Q58" i="10"/>
  <c r="Q59" i="10"/>
  <c r="Q60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115" i="10"/>
  <c r="Q116" i="10"/>
  <c r="Q117" i="10"/>
  <c r="Q118" i="10"/>
  <c r="Q119" i="10"/>
  <c r="Q120" i="10"/>
  <c r="Q121" i="10"/>
  <c r="Q128" i="10"/>
  <c r="Q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5" i="10"/>
  <c r="P56" i="10"/>
  <c r="P57" i="10"/>
  <c r="P58" i="10"/>
  <c r="P59" i="10"/>
  <c r="P60" i="10"/>
  <c r="P65" i="10"/>
  <c r="P66" i="10"/>
  <c r="P67" i="10"/>
  <c r="P68" i="10"/>
  <c r="P69" i="10"/>
  <c r="P70" i="10"/>
  <c r="P71" i="10"/>
  <c r="P72" i="10"/>
  <c r="P73" i="10"/>
  <c r="P74" i="10"/>
  <c r="P75" i="10"/>
  <c r="P76" i="10"/>
  <c r="P77" i="10"/>
  <c r="P78" i="10"/>
  <c r="P79" i="10"/>
  <c r="P80" i="10"/>
  <c r="P81" i="10"/>
  <c r="P82" i="10"/>
  <c r="P83" i="10"/>
  <c r="P84" i="10"/>
  <c r="P85" i="10"/>
  <c r="P86" i="10"/>
  <c r="P87" i="10"/>
  <c r="P88" i="10"/>
  <c r="P89" i="10"/>
  <c r="P90" i="10"/>
  <c r="P94" i="10"/>
  <c r="P95" i="10"/>
  <c r="P96" i="10"/>
  <c r="P97" i="10"/>
  <c r="P98" i="10"/>
  <c r="P99" i="10"/>
  <c r="P100" i="10"/>
  <c r="P101" i="10"/>
  <c r="P102" i="10"/>
  <c r="P103" i="10"/>
  <c r="P104" i="10"/>
  <c r="P105" i="10"/>
  <c r="P106" i="10"/>
  <c r="P107" i="10"/>
  <c r="P108" i="10"/>
  <c r="P109" i="10"/>
  <c r="P110" i="10"/>
  <c r="P111" i="10"/>
  <c r="P112" i="10"/>
  <c r="P113" i="10"/>
  <c r="P114" i="10"/>
  <c r="P115" i="10"/>
  <c r="P116" i="10"/>
  <c r="P117" i="10"/>
  <c r="P118" i="10"/>
  <c r="P119" i="10"/>
  <c r="P120" i="10"/>
  <c r="P121" i="10"/>
  <c r="P128" i="10"/>
  <c r="P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5" i="10"/>
  <c r="M56" i="10"/>
  <c r="M57" i="10"/>
  <c r="M58" i="10"/>
  <c r="M59" i="10"/>
  <c r="M60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17" i="10"/>
  <c r="M118" i="10"/>
  <c r="M119" i="10"/>
  <c r="M120" i="10"/>
  <c r="M121" i="10"/>
  <c r="M128" i="10"/>
  <c r="M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5" i="10"/>
  <c r="I56" i="10"/>
  <c r="I57" i="10"/>
  <c r="I58" i="10"/>
  <c r="I59" i="10"/>
  <c r="I60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8" i="10"/>
  <c r="I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5" i="10"/>
  <c r="H56" i="10"/>
  <c r="H57" i="10"/>
  <c r="H58" i="10"/>
  <c r="H59" i="10"/>
  <c r="H60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8" i="10"/>
  <c r="H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5" i="10"/>
  <c r="G56" i="10"/>
  <c r="G57" i="10"/>
  <c r="G58" i="10"/>
  <c r="G59" i="10"/>
  <c r="G60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8" i="10"/>
  <c r="G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5" i="10"/>
  <c r="D56" i="10"/>
  <c r="D57" i="10"/>
  <c r="D58" i="10"/>
  <c r="D59" i="10"/>
  <c r="D60" i="10"/>
  <c r="D61" i="10"/>
  <c r="J61" i="10" s="1"/>
  <c r="D62" i="10"/>
  <c r="J62" i="10" s="1"/>
  <c r="D63" i="10"/>
  <c r="J63" i="10" s="1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J88" i="10" s="1"/>
  <c r="D89" i="10"/>
  <c r="J89" i="10" s="1"/>
  <c r="D90" i="10"/>
  <c r="J90" i="10" s="1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8" i="10"/>
  <c r="D8" i="10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2" i="9"/>
  <c r="R133" i="9"/>
  <c r="R134" i="9"/>
  <c r="R135" i="9"/>
  <c r="R136" i="9"/>
  <c r="R137" i="9"/>
  <c r="R138" i="9"/>
  <c r="R139" i="9"/>
  <c r="R140" i="9"/>
  <c r="R141" i="9"/>
  <c r="R142" i="9"/>
  <c r="R143" i="9"/>
  <c r="R144" i="9"/>
  <c r="R145" i="9"/>
  <c r="R146" i="9"/>
  <c r="R147" i="9"/>
  <c r="R148" i="9"/>
  <c r="R149" i="9"/>
  <c r="R150" i="9"/>
  <c r="R151" i="9"/>
  <c r="R152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7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203" i="9"/>
  <c r="R204" i="9"/>
  <c r="R205" i="9"/>
  <c r="R206" i="9"/>
  <c r="R207" i="9"/>
  <c r="R208" i="9"/>
  <c r="R209" i="9"/>
  <c r="R210" i="9"/>
  <c r="R211" i="9"/>
  <c r="R212" i="9"/>
  <c r="R213" i="9"/>
  <c r="R214" i="9"/>
  <c r="R215" i="9"/>
  <c r="R216" i="9"/>
  <c r="R217" i="9"/>
  <c r="R218" i="9"/>
  <c r="R219" i="9"/>
  <c r="R220" i="9"/>
  <c r="R221" i="9"/>
  <c r="R222" i="9"/>
  <c r="R223" i="9"/>
  <c r="R224" i="9"/>
  <c r="R225" i="9"/>
  <c r="R226" i="9"/>
  <c r="R227" i="9"/>
  <c r="R228" i="9"/>
  <c r="R229" i="9"/>
  <c r="R230" i="9"/>
  <c r="R231" i="9"/>
  <c r="R232" i="9"/>
  <c r="R233" i="9"/>
  <c r="R234" i="9"/>
  <c r="R235" i="9"/>
  <c r="R236" i="9"/>
  <c r="R237" i="9"/>
  <c r="R238" i="9"/>
  <c r="R239" i="9"/>
  <c r="R240" i="9"/>
  <c r="R241" i="9"/>
  <c r="R242" i="9"/>
  <c r="R243" i="9"/>
  <c r="R244" i="9"/>
  <c r="R245" i="9"/>
  <c r="R246" i="9"/>
  <c r="R247" i="9"/>
  <c r="R248" i="9"/>
  <c r="R249" i="9"/>
  <c r="R250" i="9"/>
  <c r="R251" i="9"/>
  <c r="R252" i="9"/>
  <c r="R253" i="9"/>
  <c r="R254" i="9"/>
  <c r="R255" i="9"/>
  <c r="R256" i="9"/>
  <c r="R257" i="9"/>
  <c r="R258" i="9"/>
  <c r="R259" i="9"/>
  <c r="R260" i="9"/>
  <c r="R261" i="9"/>
  <c r="R262" i="9"/>
  <c r="R263" i="9"/>
  <c r="R264" i="9"/>
  <c r="R265" i="9"/>
  <c r="R266" i="9"/>
  <c r="R267" i="9"/>
  <c r="R268" i="9"/>
  <c r="R269" i="9"/>
  <c r="R270" i="9"/>
  <c r="R271" i="9"/>
  <c r="R272" i="9"/>
  <c r="R273" i="9"/>
  <c r="R274" i="9"/>
  <c r="R275" i="9"/>
  <c r="R276" i="9"/>
  <c r="R277" i="9"/>
  <c r="R278" i="9"/>
  <c r="R279" i="9"/>
  <c r="R280" i="9"/>
  <c r="R281" i="9"/>
  <c r="R282" i="9"/>
  <c r="R283" i="9"/>
  <c r="R284" i="9"/>
  <c r="R285" i="9"/>
  <c r="R286" i="9"/>
  <c r="R287" i="9"/>
  <c r="R288" i="9"/>
  <c r="R289" i="9"/>
  <c r="R290" i="9"/>
  <c r="R291" i="9"/>
  <c r="R292" i="9"/>
  <c r="R293" i="9"/>
  <c r="R294" i="9"/>
  <c r="R295" i="9"/>
  <c r="R296" i="9"/>
  <c r="R297" i="9"/>
  <c r="R298" i="9"/>
  <c r="R299" i="9"/>
  <c r="R300" i="9"/>
  <c r="R301" i="9"/>
  <c r="R302" i="9"/>
  <c r="R303" i="9"/>
  <c r="R304" i="9"/>
  <c r="R305" i="9"/>
  <c r="R306" i="9"/>
  <c r="R307" i="9"/>
  <c r="R308" i="9"/>
  <c r="R309" i="9"/>
  <c r="R310" i="9"/>
  <c r="R311" i="9"/>
  <c r="R312" i="9"/>
  <c r="R313" i="9"/>
  <c r="R314" i="9"/>
  <c r="R315" i="9"/>
  <c r="R316" i="9"/>
  <c r="R317" i="9"/>
  <c r="R318" i="9"/>
  <c r="R319" i="9"/>
  <c r="R320" i="9"/>
  <c r="R321" i="9"/>
  <c r="R322" i="9"/>
  <c r="R323" i="9"/>
  <c r="R324" i="9"/>
  <c r="R325" i="9"/>
  <c r="R326" i="9"/>
  <c r="R327" i="9"/>
  <c r="R328" i="9"/>
  <c r="R329" i="9"/>
  <c r="R330" i="9"/>
  <c r="R331" i="9"/>
  <c r="R332" i="9"/>
  <c r="R333" i="9"/>
  <c r="R334" i="9"/>
  <c r="R335" i="9"/>
  <c r="R336" i="9"/>
  <c r="R337" i="9"/>
  <c r="R338" i="9"/>
  <c r="R339" i="9"/>
  <c r="R340" i="9"/>
  <c r="R341" i="9"/>
  <c r="R342" i="9"/>
  <c r="R343" i="9"/>
  <c r="R344" i="9"/>
  <c r="R345" i="9"/>
  <c r="R346" i="9"/>
  <c r="R347" i="9"/>
  <c r="R348" i="9"/>
  <c r="R349" i="9"/>
  <c r="R350" i="9"/>
  <c r="R351" i="9"/>
  <c r="R352" i="9"/>
  <c r="R353" i="9"/>
  <c r="R354" i="9"/>
  <c r="R355" i="9"/>
  <c r="R356" i="9"/>
  <c r="R357" i="9"/>
  <c r="R358" i="9"/>
  <c r="R359" i="9"/>
  <c r="R360" i="9"/>
  <c r="R361" i="9"/>
  <c r="R362" i="9"/>
  <c r="R363" i="9"/>
  <c r="R364" i="9"/>
  <c r="R365" i="9"/>
  <c r="R366" i="9"/>
  <c r="R367" i="9"/>
  <c r="R368" i="9"/>
  <c r="R369" i="9"/>
  <c r="R370" i="9"/>
  <c r="R371" i="9"/>
  <c r="R372" i="9"/>
  <c r="R373" i="9"/>
  <c r="R374" i="9"/>
  <c r="R375" i="9"/>
  <c r="R376" i="9"/>
  <c r="R377" i="9"/>
  <c r="R378" i="9"/>
  <c r="R379" i="9"/>
  <c r="R380" i="9"/>
  <c r="R381" i="9"/>
  <c r="R382" i="9"/>
  <c r="R383" i="9"/>
  <c r="R384" i="9"/>
  <c r="R385" i="9"/>
  <c r="R386" i="9"/>
  <c r="R387" i="9"/>
  <c r="R388" i="9"/>
  <c r="R389" i="9"/>
  <c r="R390" i="9"/>
  <c r="R391" i="9"/>
  <c r="R392" i="9"/>
  <c r="R393" i="9"/>
  <c r="R394" i="9"/>
  <c r="R395" i="9"/>
  <c r="R396" i="9"/>
  <c r="R397" i="9"/>
  <c r="R398" i="9"/>
  <c r="R399" i="9"/>
  <c r="R400" i="9"/>
  <c r="R401" i="9"/>
  <c r="R402" i="9"/>
  <c r="R403" i="9"/>
  <c r="R404" i="9"/>
  <c r="R405" i="9"/>
  <c r="R406" i="9"/>
  <c r="R407" i="9"/>
  <c r="R408" i="9"/>
  <c r="R409" i="9"/>
  <c r="R410" i="9"/>
  <c r="R411" i="9"/>
  <c r="R412" i="9"/>
  <c r="R413" i="9"/>
  <c r="R414" i="9"/>
  <c r="R415" i="9"/>
  <c r="R416" i="9"/>
  <c r="R417" i="9"/>
  <c r="R418" i="9"/>
  <c r="R419" i="9"/>
  <c r="R420" i="9"/>
  <c r="R421" i="9"/>
  <c r="R422" i="9"/>
  <c r="R423" i="9"/>
  <c r="R424" i="9"/>
  <c r="R425" i="9"/>
  <c r="R426" i="9"/>
  <c r="R427" i="9"/>
  <c r="R428" i="9"/>
  <c r="R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318" i="9"/>
  <c r="Q319" i="9"/>
  <c r="Q320" i="9"/>
  <c r="Q321" i="9"/>
  <c r="Q322" i="9"/>
  <c r="Q323" i="9"/>
  <c r="Q324" i="9"/>
  <c r="Q325" i="9"/>
  <c r="Q326" i="9"/>
  <c r="Q327" i="9"/>
  <c r="Q328" i="9"/>
  <c r="Q329" i="9"/>
  <c r="Q330" i="9"/>
  <c r="Q331" i="9"/>
  <c r="Q332" i="9"/>
  <c r="Q333" i="9"/>
  <c r="Q334" i="9"/>
  <c r="Q335" i="9"/>
  <c r="Q336" i="9"/>
  <c r="Q337" i="9"/>
  <c r="Q338" i="9"/>
  <c r="Q339" i="9"/>
  <c r="Q340" i="9"/>
  <c r="Q341" i="9"/>
  <c r="Q342" i="9"/>
  <c r="Q343" i="9"/>
  <c r="Q344" i="9"/>
  <c r="Q345" i="9"/>
  <c r="Q346" i="9"/>
  <c r="Q347" i="9"/>
  <c r="Q348" i="9"/>
  <c r="Q349" i="9"/>
  <c r="Q350" i="9"/>
  <c r="Q351" i="9"/>
  <c r="Q352" i="9"/>
  <c r="Q353" i="9"/>
  <c r="Q354" i="9"/>
  <c r="Q355" i="9"/>
  <c r="Q356" i="9"/>
  <c r="Q357" i="9"/>
  <c r="Q358" i="9"/>
  <c r="Q359" i="9"/>
  <c r="Q360" i="9"/>
  <c r="Q361" i="9"/>
  <c r="Q362" i="9"/>
  <c r="Q363" i="9"/>
  <c r="Q364" i="9"/>
  <c r="Q365" i="9"/>
  <c r="Q366" i="9"/>
  <c r="Q367" i="9"/>
  <c r="Q368" i="9"/>
  <c r="Q369" i="9"/>
  <c r="Q370" i="9"/>
  <c r="Q371" i="9"/>
  <c r="Q372" i="9"/>
  <c r="Q373" i="9"/>
  <c r="Q374" i="9"/>
  <c r="Q375" i="9"/>
  <c r="Q376" i="9"/>
  <c r="Q377" i="9"/>
  <c r="Q378" i="9"/>
  <c r="Q379" i="9"/>
  <c r="Q380" i="9"/>
  <c r="Q381" i="9"/>
  <c r="Q382" i="9"/>
  <c r="Q383" i="9"/>
  <c r="Q384" i="9"/>
  <c r="Q385" i="9"/>
  <c r="Q386" i="9"/>
  <c r="Q387" i="9"/>
  <c r="Q388" i="9"/>
  <c r="Q389" i="9"/>
  <c r="Q390" i="9"/>
  <c r="Q391" i="9"/>
  <c r="Q392" i="9"/>
  <c r="Q393" i="9"/>
  <c r="Q394" i="9"/>
  <c r="Q395" i="9"/>
  <c r="Q396" i="9"/>
  <c r="Q397" i="9"/>
  <c r="Q398" i="9"/>
  <c r="Q399" i="9"/>
  <c r="Q400" i="9"/>
  <c r="Q401" i="9"/>
  <c r="Q402" i="9"/>
  <c r="Q403" i="9"/>
  <c r="Q404" i="9"/>
  <c r="Q405" i="9"/>
  <c r="Q406" i="9"/>
  <c r="Q407" i="9"/>
  <c r="Q408" i="9"/>
  <c r="Q409" i="9"/>
  <c r="Q410" i="9"/>
  <c r="Q411" i="9"/>
  <c r="Q412" i="9"/>
  <c r="Q413" i="9"/>
  <c r="Q414" i="9"/>
  <c r="Q415" i="9"/>
  <c r="Q416" i="9"/>
  <c r="Q417" i="9"/>
  <c r="Q418" i="9"/>
  <c r="Q419" i="9"/>
  <c r="Q420" i="9"/>
  <c r="Q421" i="9"/>
  <c r="Q422" i="9"/>
  <c r="Q423" i="9"/>
  <c r="Q424" i="9"/>
  <c r="Q425" i="9"/>
  <c r="Q426" i="9"/>
  <c r="Q427" i="9"/>
  <c r="Q428" i="9"/>
  <c r="Q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4" i="9"/>
  <c r="P145" i="9"/>
  <c r="P146" i="9"/>
  <c r="P147" i="9"/>
  <c r="P148" i="9"/>
  <c r="P149" i="9"/>
  <c r="P150" i="9"/>
  <c r="P151" i="9"/>
  <c r="P152" i="9"/>
  <c r="P153" i="9"/>
  <c r="P154" i="9"/>
  <c r="P155" i="9"/>
  <c r="P156" i="9"/>
  <c r="P157" i="9"/>
  <c r="P158" i="9"/>
  <c r="P159" i="9"/>
  <c r="P160" i="9"/>
  <c r="P161" i="9"/>
  <c r="P162" i="9"/>
  <c r="P163" i="9"/>
  <c r="P164" i="9"/>
  <c r="P165" i="9"/>
  <c r="P166" i="9"/>
  <c r="P167" i="9"/>
  <c r="P168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8" i="9"/>
  <c r="P189" i="9"/>
  <c r="P190" i="9"/>
  <c r="P191" i="9"/>
  <c r="P192" i="9"/>
  <c r="P193" i="9"/>
  <c r="P194" i="9"/>
  <c r="P195" i="9"/>
  <c r="P196" i="9"/>
  <c r="P197" i="9"/>
  <c r="P198" i="9"/>
  <c r="P199" i="9"/>
  <c r="P200" i="9"/>
  <c r="P201" i="9"/>
  <c r="P202" i="9"/>
  <c r="P203" i="9"/>
  <c r="P204" i="9"/>
  <c r="P205" i="9"/>
  <c r="P206" i="9"/>
  <c r="P207" i="9"/>
  <c r="P208" i="9"/>
  <c r="P209" i="9"/>
  <c r="P210" i="9"/>
  <c r="P211" i="9"/>
  <c r="P212" i="9"/>
  <c r="P213" i="9"/>
  <c r="P214" i="9"/>
  <c r="P215" i="9"/>
  <c r="P216" i="9"/>
  <c r="P217" i="9"/>
  <c r="P218" i="9"/>
  <c r="P219" i="9"/>
  <c r="P220" i="9"/>
  <c r="P221" i="9"/>
  <c r="P222" i="9"/>
  <c r="P223" i="9"/>
  <c r="P224" i="9"/>
  <c r="P225" i="9"/>
  <c r="P226" i="9"/>
  <c r="P227" i="9"/>
  <c r="P228" i="9"/>
  <c r="P229" i="9"/>
  <c r="P230" i="9"/>
  <c r="P231" i="9"/>
  <c r="P232" i="9"/>
  <c r="P233" i="9"/>
  <c r="P234" i="9"/>
  <c r="P235" i="9"/>
  <c r="P236" i="9"/>
  <c r="P237" i="9"/>
  <c r="P238" i="9"/>
  <c r="P239" i="9"/>
  <c r="P240" i="9"/>
  <c r="P241" i="9"/>
  <c r="P242" i="9"/>
  <c r="P243" i="9"/>
  <c r="P244" i="9"/>
  <c r="P245" i="9"/>
  <c r="P246" i="9"/>
  <c r="P247" i="9"/>
  <c r="P248" i="9"/>
  <c r="P249" i="9"/>
  <c r="P250" i="9"/>
  <c r="P251" i="9"/>
  <c r="P252" i="9"/>
  <c r="P253" i="9"/>
  <c r="P254" i="9"/>
  <c r="P255" i="9"/>
  <c r="P256" i="9"/>
  <c r="P257" i="9"/>
  <c r="P258" i="9"/>
  <c r="P259" i="9"/>
  <c r="P260" i="9"/>
  <c r="P261" i="9"/>
  <c r="P262" i="9"/>
  <c r="P263" i="9"/>
  <c r="P264" i="9"/>
  <c r="P265" i="9"/>
  <c r="P266" i="9"/>
  <c r="P267" i="9"/>
  <c r="P268" i="9"/>
  <c r="P269" i="9"/>
  <c r="P270" i="9"/>
  <c r="P271" i="9"/>
  <c r="P272" i="9"/>
  <c r="P273" i="9"/>
  <c r="P274" i="9"/>
  <c r="P275" i="9"/>
  <c r="P276" i="9"/>
  <c r="P277" i="9"/>
  <c r="P278" i="9"/>
  <c r="P279" i="9"/>
  <c r="P280" i="9"/>
  <c r="P281" i="9"/>
  <c r="P282" i="9"/>
  <c r="P283" i="9"/>
  <c r="P284" i="9"/>
  <c r="P285" i="9"/>
  <c r="P286" i="9"/>
  <c r="P287" i="9"/>
  <c r="P288" i="9"/>
  <c r="P289" i="9"/>
  <c r="P290" i="9"/>
  <c r="P291" i="9"/>
  <c r="P292" i="9"/>
  <c r="P293" i="9"/>
  <c r="P294" i="9"/>
  <c r="P295" i="9"/>
  <c r="P296" i="9"/>
  <c r="P297" i="9"/>
  <c r="P298" i="9"/>
  <c r="P299" i="9"/>
  <c r="P300" i="9"/>
  <c r="P301" i="9"/>
  <c r="P302" i="9"/>
  <c r="P303" i="9"/>
  <c r="P304" i="9"/>
  <c r="P305" i="9"/>
  <c r="P306" i="9"/>
  <c r="P307" i="9"/>
  <c r="P308" i="9"/>
  <c r="P309" i="9"/>
  <c r="P310" i="9"/>
  <c r="P311" i="9"/>
  <c r="P312" i="9"/>
  <c r="P313" i="9"/>
  <c r="P314" i="9"/>
  <c r="P315" i="9"/>
  <c r="P316" i="9"/>
  <c r="P317" i="9"/>
  <c r="P318" i="9"/>
  <c r="P319" i="9"/>
  <c r="P320" i="9"/>
  <c r="P321" i="9"/>
  <c r="P322" i="9"/>
  <c r="P323" i="9"/>
  <c r="P324" i="9"/>
  <c r="P325" i="9"/>
  <c r="P326" i="9"/>
  <c r="P327" i="9"/>
  <c r="P328" i="9"/>
  <c r="P329" i="9"/>
  <c r="P330" i="9"/>
  <c r="P331" i="9"/>
  <c r="P332" i="9"/>
  <c r="P333" i="9"/>
  <c r="P334" i="9"/>
  <c r="P335" i="9"/>
  <c r="P336" i="9"/>
  <c r="P337" i="9"/>
  <c r="P338" i="9"/>
  <c r="P339" i="9"/>
  <c r="P340" i="9"/>
  <c r="P341" i="9"/>
  <c r="P342" i="9"/>
  <c r="P343" i="9"/>
  <c r="P344" i="9"/>
  <c r="P345" i="9"/>
  <c r="P346" i="9"/>
  <c r="P347" i="9"/>
  <c r="P348" i="9"/>
  <c r="P349" i="9"/>
  <c r="P350" i="9"/>
  <c r="P351" i="9"/>
  <c r="P352" i="9"/>
  <c r="P353" i="9"/>
  <c r="P354" i="9"/>
  <c r="P355" i="9"/>
  <c r="P356" i="9"/>
  <c r="P357" i="9"/>
  <c r="P358" i="9"/>
  <c r="P359" i="9"/>
  <c r="P360" i="9"/>
  <c r="P361" i="9"/>
  <c r="P362" i="9"/>
  <c r="P363" i="9"/>
  <c r="P364" i="9"/>
  <c r="P365" i="9"/>
  <c r="P366" i="9"/>
  <c r="P367" i="9"/>
  <c r="P368" i="9"/>
  <c r="P369" i="9"/>
  <c r="P370" i="9"/>
  <c r="P371" i="9"/>
  <c r="P372" i="9"/>
  <c r="P373" i="9"/>
  <c r="P374" i="9"/>
  <c r="P375" i="9"/>
  <c r="P376" i="9"/>
  <c r="P377" i="9"/>
  <c r="P378" i="9"/>
  <c r="P379" i="9"/>
  <c r="P380" i="9"/>
  <c r="P381" i="9"/>
  <c r="P382" i="9"/>
  <c r="P383" i="9"/>
  <c r="P384" i="9"/>
  <c r="P385" i="9"/>
  <c r="P386" i="9"/>
  <c r="P387" i="9"/>
  <c r="P388" i="9"/>
  <c r="P389" i="9"/>
  <c r="P390" i="9"/>
  <c r="P391" i="9"/>
  <c r="P392" i="9"/>
  <c r="P393" i="9"/>
  <c r="P394" i="9"/>
  <c r="P395" i="9"/>
  <c r="P396" i="9"/>
  <c r="P397" i="9"/>
  <c r="P398" i="9"/>
  <c r="P399" i="9"/>
  <c r="P400" i="9"/>
  <c r="P401" i="9"/>
  <c r="P402" i="9"/>
  <c r="P403" i="9"/>
  <c r="P404" i="9"/>
  <c r="P405" i="9"/>
  <c r="P406" i="9"/>
  <c r="P407" i="9"/>
  <c r="P408" i="9"/>
  <c r="P409" i="9"/>
  <c r="P410" i="9"/>
  <c r="P411" i="9"/>
  <c r="P412" i="9"/>
  <c r="P413" i="9"/>
  <c r="P414" i="9"/>
  <c r="P415" i="9"/>
  <c r="P416" i="9"/>
  <c r="P417" i="9"/>
  <c r="P418" i="9"/>
  <c r="P419" i="9"/>
  <c r="P420" i="9"/>
  <c r="P421" i="9"/>
  <c r="P422" i="9"/>
  <c r="P423" i="9"/>
  <c r="P424" i="9"/>
  <c r="P425" i="9"/>
  <c r="P426" i="9"/>
  <c r="P427" i="9"/>
  <c r="P428" i="9"/>
  <c r="P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1" i="9"/>
  <c r="M192" i="9"/>
  <c r="M193" i="9"/>
  <c r="M194" i="9"/>
  <c r="M195" i="9"/>
  <c r="M196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5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8" i="9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R101" i="8"/>
  <c r="R102" i="8"/>
  <c r="R103" i="8"/>
  <c r="R104" i="8"/>
  <c r="R105" i="8"/>
  <c r="R106" i="8"/>
  <c r="R107" i="8"/>
  <c r="R108" i="8"/>
  <c r="R109" i="8"/>
  <c r="R110" i="8"/>
  <c r="R111" i="8"/>
  <c r="R112" i="8"/>
  <c r="R113" i="8"/>
  <c r="R114" i="8"/>
  <c r="R115" i="8"/>
  <c r="R116" i="8"/>
  <c r="R117" i="8"/>
  <c r="R118" i="8"/>
  <c r="R119" i="8"/>
  <c r="R120" i="8"/>
  <c r="R121" i="8"/>
  <c r="R122" i="8"/>
  <c r="R123" i="8"/>
  <c r="R124" i="8"/>
  <c r="R125" i="8"/>
  <c r="R126" i="8"/>
  <c r="R127" i="8"/>
  <c r="R128" i="8"/>
  <c r="R129" i="8"/>
  <c r="R130" i="8"/>
  <c r="R131" i="8"/>
  <c r="R132" i="8"/>
  <c r="R133" i="8"/>
  <c r="R134" i="8"/>
  <c r="R135" i="8"/>
  <c r="R136" i="8"/>
  <c r="R137" i="8"/>
  <c r="R138" i="8"/>
  <c r="R139" i="8"/>
  <c r="R140" i="8"/>
  <c r="R141" i="8"/>
  <c r="R142" i="8"/>
  <c r="R143" i="8"/>
  <c r="R144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08" i="8"/>
  <c r="P109" i="8"/>
  <c r="P110" i="8"/>
  <c r="P111" i="8"/>
  <c r="P112" i="8"/>
  <c r="P113" i="8"/>
  <c r="P114" i="8"/>
  <c r="P115" i="8"/>
  <c r="P116" i="8"/>
  <c r="P117" i="8"/>
  <c r="P118" i="8"/>
  <c r="P119" i="8"/>
  <c r="P120" i="8"/>
  <c r="P121" i="8"/>
  <c r="P122" i="8"/>
  <c r="P123" i="8"/>
  <c r="P124" i="8"/>
  <c r="P125" i="8"/>
  <c r="P126" i="8"/>
  <c r="P127" i="8"/>
  <c r="P128" i="8"/>
  <c r="P129" i="8"/>
  <c r="P130" i="8"/>
  <c r="P131" i="8"/>
  <c r="P132" i="8"/>
  <c r="P133" i="8"/>
  <c r="P134" i="8"/>
  <c r="P135" i="8"/>
  <c r="P136" i="8"/>
  <c r="P137" i="8"/>
  <c r="P138" i="8"/>
  <c r="P139" i="8"/>
  <c r="P140" i="8"/>
  <c r="P141" i="8"/>
  <c r="P142" i="8"/>
  <c r="P143" i="8"/>
  <c r="P144" i="8"/>
  <c r="P145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Q77" i="8"/>
  <c r="Q78" i="8"/>
  <c r="Q79" i="8"/>
  <c r="Q80" i="8"/>
  <c r="Q81" i="8"/>
  <c r="Q82" i="8"/>
  <c r="Q83" i="8"/>
  <c r="Q84" i="8"/>
  <c r="Q85" i="8"/>
  <c r="Q86" i="8"/>
  <c r="Q87" i="8"/>
  <c r="Q88" i="8"/>
  <c r="Q89" i="8"/>
  <c r="Q90" i="8"/>
  <c r="Q91" i="8"/>
  <c r="Q92" i="8"/>
  <c r="Q93" i="8"/>
  <c r="Q94" i="8"/>
  <c r="Q95" i="8"/>
  <c r="Q96" i="8"/>
  <c r="Q97" i="8"/>
  <c r="Q98" i="8"/>
  <c r="Q99" i="8"/>
  <c r="Q100" i="8"/>
  <c r="Q101" i="8"/>
  <c r="Q102" i="8"/>
  <c r="Q103" i="8"/>
  <c r="Q104" i="8"/>
  <c r="Q105" i="8"/>
  <c r="Q106" i="8"/>
  <c r="Q107" i="8"/>
  <c r="Q108" i="8"/>
  <c r="Q109" i="8"/>
  <c r="Q110" i="8"/>
  <c r="Q111" i="8"/>
  <c r="Q112" i="8"/>
  <c r="Q113" i="8"/>
  <c r="Q114" i="8"/>
  <c r="Q115" i="8"/>
  <c r="Q116" i="8"/>
  <c r="Q117" i="8"/>
  <c r="Q118" i="8"/>
  <c r="Q119" i="8"/>
  <c r="Q120" i="8"/>
  <c r="Q121" i="8"/>
  <c r="Q122" i="8"/>
  <c r="Q123" i="8"/>
  <c r="Q124" i="8"/>
  <c r="Q125" i="8"/>
  <c r="Q126" i="8"/>
  <c r="Q127" i="8"/>
  <c r="Q128" i="8"/>
  <c r="Q129" i="8"/>
  <c r="Q130" i="8"/>
  <c r="Q131" i="8"/>
  <c r="Q132" i="8"/>
  <c r="Q133" i="8"/>
  <c r="Q134" i="8"/>
  <c r="Q135" i="8"/>
  <c r="Q136" i="8"/>
  <c r="Q137" i="8"/>
  <c r="Q138" i="8"/>
  <c r="Q139" i="8"/>
  <c r="Q140" i="8"/>
  <c r="Q141" i="8"/>
  <c r="Q142" i="8"/>
  <c r="Q143" i="8"/>
  <c r="Q144" i="8"/>
  <c r="Q145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S146" i="8" s="1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S38" i="7" s="1"/>
  <c r="M39" i="7"/>
  <c r="S39" i="7" s="1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R18" i="6"/>
  <c r="Q18" i="6"/>
  <c r="P18" i="6"/>
  <c r="M18" i="6"/>
  <c r="G18" i="6"/>
  <c r="D18" i="6"/>
  <c r="I8" i="9"/>
  <c r="H8" i="9"/>
  <c r="G8" i="9"/>
  <c r="J15" i="9"/>
  <c r="J19" i="9"/>
  <c r="J23" i="9"/>
  <c r="J27" i="9"/>
  <c r="J31" i="9"/>
  <c r="J35" i="9"/>
  <c r="J39" i="9"/>
  <c r="J43" i="9"/>
  <c r="J47" i="9"/>
  <c r="J51" i="9"/>
  <c r="J55" i="9"/>
  <c r="J59" i="9"/>
  <c r="J63" i="9"/>
  <c r="J67" i="9"/>
  <c r="J71" i="9"/>
  <c r="J75" i="9"/>
  <c r="J79" i="9"/>
  <c r="J83" i="9"/>
  <c r="J87" i="9"/>
  <c r="J91" i="9"/>
  <c r="J95" i="9"/>
  <c r="J99" i="9"/>
  <c r="J103" i="9"/>
  <c r="D8" i="9"/>
  <c r="R10" i="6"/>
  <c r="R11" i="6"/>
  <c r="R12" i="6"/>
  <c r="R13" i="6"/>
  <c r="R14" i="6"/>
  <c r="R15" i="6"/>
  <c r="R16" i="6"/>
  <c r="R17" i="6"/>
  <c r="R9" i="6"/>
  <c r="Q10" i="6"/>
  <c r="Q11" i="6"/>
  <c r="Q12" i="6"/>
  <c r="Q13" i="6"/>
  <c r="Q14" i="6"/>
  <c r="Q15" i="6"/>
  <c r="Q16" i="6"/>
  <c r="Q17" i="6"/>
  <c r="Q9" i="6"/>
  <c r="P10" i="6"/>
  <c r="P11" i="6"/>
  <c r="P12" i="6"/>
  <c r="P13" i="6"/>
  <c r="P14" i="6"/>
  <c r="P15" i="6"/>
  <c r="P16" i="6"/>
  <c r="P17" i="6"/>
  <c r="P9" i="6"/>
  <c r="M10" i="6"/>
  <c r="M11" i="6"/>
  <c r="M12" i="6"/>
  <c r="M13" i="6"/>
  <c r="M14" i="6"/>
  <c r="M15" i="6"/>
  <c r="M16" i="6"/>
  <c r="M17" i="6"/>
  <c r="M9" i="6"/>
  <c r="I10" i="6"/>
  <c r="I11" i="6"/>
  <c r="I12" i="6"/>
  <c r="I13" i="6"/>
  <c r="I14" i="6"/>
  <c r="I15" i="6"/>
  <c r="I16" i="6"/>
  <c r="I17" i="6"/>
  <c r="I9" i="6"/>
  <c r="H10" i="6"/>
  <c r="H11" i="6"/>
  <c r="H12" i="6"/>
  <c r="H13" i="6"/>
  <c r="H14" i="6"/>
  <c r="H15" i="6"/>
  <c r="H16" i="6"/>
  <c r="H17" i="6"/>
  <c r="G10" i="6"/>
  <c r="G11" i="6"/>
  <c r="G12" i="6"/>
  <c r="G13" i="6"/>
  <c r="G14" i="6"/>
  <c r="G15" i="6"/>
  <c r="G16" i="6"/>
  <c r="G17" i="6"/>
  <c r="G9" i="6"/>
  <c r="D10" i="6"/>
  <c r="D11" i="6"/>
  <c r="D12" i="6"/>
  <c r="D13" i="6"/>
  <c r="D14" i="6"/>
  <c r="D15" i="6"/>
  <c r="D16" i="6"/>
  <c r="D17" i="6"/>
  <c r="D9" i="6"/>
  <c r="S120" i="10" l="1"/>
  <c r="S116" i="10"/>
  <c r="S112" i="10"/>
  <c r="S108" i="10"/>
  <c r="S104" i="10"/>
  <c r="S100" i="10"/>
  <c r="S96" i="10"/>
  <c r="J86" i="10"/>
  <c r="J74" i="10"/>
  <c r="S425" i="9"/>
  <c r="S421" i="9"/>
  <c r="S417" i="9"/>
  <c r="S413" i="9"/>
  <c r="S409" i="9"/>
  <c r="S405" i="9"/>
  <c r="S401" i="9"/>
  <c r="S397" i="9"/>
  <c r="S393" i="9"/>
  <c r="S389" i="9"/>
  <c r="S385" i="9"/>
  <c r="S381" i="9"/>
  <c r="S377" i="9"/>
  <c r="S373" i="9"/>
  <c r="S369" i="9"/>
  <c r="S365" i="9"/>
  <c r="S361" i="9"/>
  <c r="S357" i="9"/>
  <c r="S353" i="9"/>
  <c r="S349" i="9"/>
  <c r="S345" i="9"/>
  <c r="S341" i="9"/>
  <c r="S337" i="9"/>
  <c r="S333" i="9"/>
  <c r="S329" i="9"/>
  <c r="S325" i="9"/>
  <c r="S321" i="9"/>
  <c r="S317" i="9"/>
  <c r="S313" i="9"/>
  <c r="S309" i="9"/>
  <c r="S305" i="9"/>
  <c r="S301" i="9"/>
  <c r="S297" i="9"/>
  <c r="S293" i="9"/>
  <c r="S289" i="9"/>
  <c r="S285" i="9"/>
  <c r="S281" i="9"/>
  <c r="S277" i="9"/>
  <c r="S273" i="9"/>
  <c r="S269" i="9"/>
  <c r="S265" i="9"/>
  <c r="S261" i="9"/>
  <c r="S257" i="9"/>
  <c r="S253" i="9"/>
  <c r="S249" i="9"/>
  <c r="S245" i="9"/>
  <c r="S241" i="9"/>
  <c r="S237" i="9"/>
  <c r="S233" i="9"/>
  <c r="S229" i="9"/>
  <c r="S225" i="9"/>
  <c r="S221" i="9"/>
  <c r="S217" i="9"/>
  <c r="S213" i="9"/>
  <c r="S209" i="9"/>
  <c r="S205" i="9"/>
  <c r="S201" i="9"/>
  <c r="S197" i="9"/>
  <c r="S193" i="9"/>
  <c r="S189" i="9"/>
  <c r="S185" i="9"/>
  <c r="S181" i="9"/>
  <c r="S177" i="9"/>
  <c r="S173" i="9"/>
  <c r="S169" i="9"/>
  <c r="S165" i="9"/>
  <c r="S161" i="9"/>
  <c r="S157" i="9"/>
  <c r="S153" i="9"/>
  <c r="S149" i="9"/>
  <c r="S145" i="9"/>
  <c r="S141" i="9"/>
  <c r="S137" i="9"/>
  <c r="S133" i="9"/>
  <c r="S129" i="9"/>
  <c r="S125" i="9"/>
  <c r="S121" i="9"/>
  <c r="S117" i="9"/>
  <c r="S113" i="9"/>
  <c r="S109" i="9"/>
  <c r="S105" i="9"/>
  <c r="S101" i="9"/>
  <c r="S97" i="9"/>
  <c r="S93" i="9"/>
  <c r="S89" i="9"/>
  <c r="S85" i="9"/>
  <c r="S81" i="9"/>
  <c r="S77" i="9"/>
  <c r="S73" i="9"/>
  <c r="S69" i="9"/>
  <c r="S65" i="9"/>
  <c r="S61" i="9"/>
  <c r="S57" i="9"/>
  <c r="S53" i="9"/>
  <c r="S49" i="9"/>
  <c r="S45" i="9"/>
  <c r="S41" i="9"/>
  <c r="S37" i="9"/>
  <c r="S33" i="9"/>
  <c r="S29" i="9"/>
  <c r="S25" i="9"/>
  <c r="S21" i="9"/>
  <c r="S17" i="9"/>
  <c r="S13" i="9"/>
  <c r="S9" i="9"/>
  <c r="S8" i="9"/>
  <c r="J8" i="9"/>
  <c r="S86" i="10"/>
  <c r="S10" i="6"/>
  <c r="J17" i="6"/>
  <c r="J13" i="6"/>
  <c r="S15" i="6"/>
  <c r="S11" i="6"/>
  <c r="J15" i="6"/>
  <c r="J11" i="6"/>
  <c r="J18" i="6"/>
  <c r="J42" i="11"/>
  <c r="J38" i="11"/>
  <c r="J27" i="11"/>
  <c r="J23" i="11"/>
  <c r="S60" i="11"/>
  <c r="S56" i="11"/>
  <c r="S52" i="11"/>
  <c r="S45" i="11"/>
  <c r="S41" i="11"/>
  <c r="S37" i="11"/>
  <c r="J66" i="11"/>
  <c r="S22" i="11"/>
  <c r="S66" i="11"/>
  <c r="S55" i="11"/>
  <c r="S25" i="11"/>
  <c r="S32" i="11"/>
  <c r="S28" i="11"/>
  <c r="S24" i="11"/>
  <c r="S20" i="11"/>
  <c r="S14" i="11"/>
  <c r="S10" i="11"/>
  <c r="S26" i="11"/>
  <c r="S59" i="11"/>
  <c r="S51" i="11"/>
  <c r="S21" i="11"/>
  <c r="S46" i="11"/>
  <c r="S42" i="11"/>
  <c r="S38" i="11"/>
  <c r="S31" i="11"/>
  <c r="S27" i="11"/>
  <c r="S23" i="11"/>
  <c r="S17" i="11"/>
  <c r="S13" i="11"/>
  <c r="S9" i="11"/>
  <c r="J61" i="11"/>
  <c r="J53" i="11"/>
  <c r="J26" i="11"/>
  <c r="J60" i="11"/>
  <c r="J56" i="11"/>
  <c r="J52" i="11"/>
  <c r="J57" i="11"/>
  <c r="J22" i="11"/>
  <c r="S117" i="10"/>
  <c r="S119" i="10"/>
  <c r="S115" i="10"/>
  <c r="S111" i="10"/>
  <c r="S107" i="10"/>
  <c r="S103" i="10"/>
  <c r="S99" i="10"/>
  <c r="S95" i="10"/>
  <c r="S89" i="10"/>
  <c r="S85" i="10"/>
  <c r="S128" i="10"/>
  <c r="S101" i="10"/>
  <c r="J85" i="10"/>
  <c r="S428" i="9"/>
  <c r="S424" i="9"/>
  <c r="S420" i="9"/>
  <c r="S416" i="9"/>
  <c r="S412" i="9"/>
  <c r="S408" i="9"/>
  <c r="S404" i="9"/>
  <c r="S400" i="9"/>
  <c r="S396" i="9"/>
  <c r="S392" i="9"/>
  <c r="S388" i="9"/>
  <c r="S384" i="9"/>
  <c r="S380" i="9"/>
  <c r="S376" i="9"/>
  <c r="S372" i="9"/>
  <c r="S368" i="9"/>
  <c r="S364" i="9"/>
  <c r="S360" i="9"/>
  <c r="S356" i="9"/>
  <c r="S352" i="9"/>
  <c r="S348" i="9"/>
  <c r="S344" i="9"/>
  <c r="S340" i="9"/>
  <c r="S336" i="9"/>
  <c r="S332" i="9"/>
  <c r="S328" i="9"/>
  <c r="S324" i="9"/>
  <c r="S320" i="9"/>
  <c r="S316" i="9"/>
  <c r="S312" i="9"/>
  <c r="S308" i="9"/>
  <c r="S304" i="9"/>
  <c r="S300" i="9"/>
  <c r="S296" i="9"/>
  <c r="S292" i="9"/>
  <c r="S288" i="9"/>
  <c r="S284" i="9"/>
  <c r="S280" i="9"/>
  <c r="S276" i="9"/>
  <c r="S272" i="9"/>
  <c r="S268" i="9"/>
  <c r="S264" i="9"/>
  <c r="S260" i="9"/>
  <c r="S256" i="9"/>
  <c r="S252" i="9"/>
  <c r="S248" i="9"/>
  <c r="S244" i="9"/>
  <c r="S240" i="9"/>
  <c r="S236" i="9"/>
  <c r="S232" i="9"/>
  <c r="S228" i="9"/>
  <c r="S224" i="9"/>
  <c r="S220" i="9"/>
  <c r="S216" i="9"/>
  <c r="S212" i="9"/>
  <c r="S208" i="9"/>
  <c r="S204" i="9"/>
  <c r="S200" i="9"/>
  <c r="S196" i="9"/>
  <c r="S192" i="9"/>
  <c r="S188" i="9"/>
  <c r="S184" i="9"/>
  <c r="S180" i="9"/>
  <c r="S176" i="9"/>
  <c r="S172" i="9"/>
  <c r="S168" i="9"/>
  <c r="S164" i="9"/>
  <c r="S160" i="9"/>
  <c r="S156" i="9"/>
  <c r="S152" i="9"/>
  <c r="S148" i="9"/>
  <c r="S144" i="9"/>
  <c r="S140" i="9"/>
  <c r="S136" i="9"/>
  <c r="S132" i="9"/>
  <c r="S128" i="9"/>
  <c r="S124" i="9"/>
  <c r="S120" i="9"/>
  <c r="S104" i="9"/>
  <c r="S100" i="9"/>
  <c r="S96" i="9"/>
  <c r="S92" i="9"/>
  <c r="S88" i="9"/>
  <c r="S84" i="9"/>
  <c r="S80" i="9"/>
  <c r="S76" i="9"/>
  <c r="S72" i="9"/>
  <c r="S68" i="9"/>
  <c r="S64" i="9"/>
  <c r="S60" i="9"/>
  <c r="S56" i="9"/>
  <c r="S52" i="9"/>
  <c r="S48" i="9"/>
  <c r="S44" i="9"/>
  <c r="S40" i="9"/>
  <c r="S36" i="9"/>
  <c r="S32" i="9"/>
  <c r="S28" i="9"/>
  <c r="S24" i="9"/>
  <c r="S20" i="9"/>
  <c r="S16" i="9"/>
  <c r="S12" i="9"/>
  <c r="S62" i="11"/>
  <c r="S58" i="11"/>
  <c r="S54" i="11"/>
  <c r="S61" i="11"/>
  <c r="S57" i="11"/>
  <c r="S53" i="11"/>
  <c r="S44" i="11"/>
  <c r="S40" i="11"/>
  <c r="S50" i="11"/>
  <c r="S43" i="11"/>
  <c r="S39" i="11"/>
  <c r="J45" i="11"/>
  <c r="J41" i="11"/>
  <c r="J37" i="11"/>
  <c r="J32" i="11"/>
  <c r="J59" i="11"/>
  <c r="J55" i="11"/>
  <c r="J51" i="11"/>
  <c r="J44" i="11"/>
  <c r="J40" i="11"/>
  <c r="J29" i="11"/>
  <c r="J25" i="11"/>
  <c r="J21" i="11"/>
  <c r="J15" i="11"/>
  <c r="J11" i="11"/>
  <c r="S29" i="11"/>
  <c r="S15" i="11"/>
  <c r="S11" i="11"/>
  <c r="J62" i="11"/>
  <c r="J58" i="11"/>
  <c r="J54" i="11"/>
  <c r="J50" i="11"/>
  <c r="J43" i="11"/>
  <c r="J39" i="11"/>
  <c r="J28" i="11"/>
  <c r="J24" i="11"/>
  <c r="S16" i="11"/>
  <c r="S12" i="11"/>
  <c r="J9" i="11"/>
  <c r="J20" i="11"/>
  <c r="J14" i="11"/>
  <c r="J10" i="11"/>
  <c r="S36" i="11"/>
  <c r="S30" i="11"/>
  <c r="J31" i="11"/>
  <c r="J36" i="11"/>
  <c r="J30" i="11"/>
  <c r="J17" i="11"/>
  <c r="J13" i="11"/>
  <c r="J16" i="11"/>
  <c r="J12" i="11"/>
  <c r="S8" i="11"/>
  <c r="J8" i="11"/>
  <c r="S118" i="10"/>
  <c r="S114" i="10"/>
  <c r="S110" i="10"/>
  <c r="S106" i="10"/>
  <c r="S102" i="10"/>
  <c r="S98" i="10"/>
  <c r="S121" i="10"/>
  <c r="S113" i="10"/>
  <c r="S109" i="10"/>
  <c r="S105" i="10"/>
  <c r="S97" i="10"/>
  <c r="J117" i="10"/>
  <c r="J113" i="10"/>
  <c r="J109" i="10"/>
  <c r="J105" i="10"/>
  <c r="J101" i="10"/>
  <c r="J97" i="10"/>
  <c r="J116" i="10"/>
  <c r="J112" i="10"/>
  <c r="J108" i="10"/>
  <c r="J104" i="10"/>
  <c r="J100" i="10"/>
  <c r="J96" i="10"/>
  <c r="J87" i="10"/>
  <c r="J128" i="10"/>
  <c r="J119" i="10"/>
  <c r="J115" i="10"/>
  <c r="J111" i="10"/>
  <c r="J107" i="10"/>
  <c r="J103" i="10"/>
  <c r="J99" i="10"/>
  <c r="J95" i="10"/>
  <c r="J57" i="10"/>
  <c r="S8" i="10"/>
  <c r="J118" i="10"/>
  <c r="J114" i="10"/>
  <c r="J110" i="10"/>
  <c r="J106" i="10"/>
  <c r="J102" i="10"/>
  <c r="J98" i="10"/>
  <c r="J9" i="10"/>
  <c r="S90" i="10"/>
  <c r="J94" i="10"/>
  <c r="S57" i="10"/>
  <c r="S88" i="10"/>
  <c r="S94" i="10"/>
  <c r="S87" i="10"/>
  <c r="S83" i="10"/>
  <c r="S79" i="10"/>
  <c r="S75" i="10"/>
  <c r="S71" i="10"/>
  <c r="S67" i="10"/>
  <c r="J66" i="10"/>
  <c r="J84" i="10"/>
  <c r="J80" i="10"/>
  <c r="J76" i="10"/>
  <c r="J72" i="10"/>
  <c r="J68" i="10"/>
  <c r="J83" i="10"/>
  <c r="J79" i="10"/>
  <c r="J75" i="10"/>
  <c r="J71" i="10"/>
  <c r="J67" i="10"/>
  <c r="J82" i="10"/>
  <c r="J78" i="10"/>
  <c r="J70" i="10"/>
  <c r="J81" i="10"/>
  <c r="J77" i="10"/>
  <c r="J73" i="10"/>
  <c r="J69" i="10"/>
  <c r="J55" i="10"/>
  <c r="J49" i="10"/>
  <c r="J45" i="10"/>
  <c r="J41" i="10"/>
  <c r="J28" i="10"/>
  <c r="J24" i="10"/>
  <c r="J20" i="10"/>
  <c r="J16" i="10"/>
  <c r="J12" i="10"/>
  <c r="J58" i="10"/>
  <c r="J52" i="10"/>
  <c r="J48" i="10"/>
  <c r="J44" i="10"/>
  <c r="J31" i="10"/>
  <c r="J27" i="10"/>
  <c r="J23" i="10"/>
  <c r="J19" i="10"/>
  <c r="J15" i="10"/>
  <c r="J11" i="10"/>
  <c r="S84" i="10"/>
  <c r="S80" i="10"/>
  <c r="S76" i="10"/>
  <c r="S72" i="10"/>
  <c r="S68" i="10"/>
  <c r="S60" i="10"/>
  <c r="S50" i="10"/>
  <c r="S46" i="10"/>
  <c r="S42" i="10"/>
  <c r="S29" i="10"/>
  <c r="S25" i="10"/>
  <c r="S21" i="10"/>
  <c r="S17" i="10"/>
  <c r="S13" i="10"/>
  <c r="S9" i="10"/>
  <c r="S81" i="10"/>
  <c r="S77" i="10"/>
  <c r="S73" i="10"/>
  <c r="S69" i="10"/>
  <c r="S65" i="10"/>
  <c r="S82" i="10"/>
  <c r="S78" i="10"/>
  <c r="S74" i="10"/>
  <c r="S70" i="10"/>
  <c r="S66" i="10"/>
  <c r="S58" i="10"/>
  <c r="S52" i="10"/>
  <c r="S48" i="10"/>
  <c r="S44" i="10"/>
  <c r="J51" i="10"/>
  <c r="J47" i="10"/>
  <c r="J43" i="10"/>
  <c r="J30" i="10"/>
  <c r="J26" i="10"/>
  <c r="J22" i="10"/>
  <c r="J18" i="10"/>
  <c r="J14" i="10"/>
  <c r="J10" i="10"/>
  <c r="S56" i="10"/>
  <c r="J65" i="10"/>
  <c r="J60" i="10"/>
  <c r="J56" i="10"/>
  <c r="S51" i="10"/>
  <c r="S47" i="10"/>
  <c r="S43" i="10"/>
  <c r="S55" i="10"/>
  <c r="S49" i="10"/>
  <c r="S45" i="10"/>
  <c r="S41" i="10"/>
  <c r="S28" i="10"/>
  <c r="S24" i="10"/>
  <c r="S20" i="10"/>
  <c r="S16" i="10"/>
  <c r="S12" i="10"/>
  <c r="S59" i="10"/>
  <c r="J59" i="10"/>
  <c r="J50" i="10"/>
  <c r="J46" i="10"/>
  <c r="J42" i="10"/>
  <c r="S30" i="10"/>
  <c r="S26" i="10"/>
  <c r="S22" i="10"/>
  <c r="S18" i="10"/>
  <c r="S14" i="10"/>
  <c r="S10" i="10"/>
  <c r="S31" i="10"/>
  <c r="S27" i="10"/>
  <c r="S23" i="10"/>
  <c r="S19" i="10"/>
  <c r="S15" i="10"/>
  <c r="S11" i="10"/>
  <c r="J29" i="10"/>
  <c r="J25" i="10"/>
  <c r="J21" i="10"/>
  <c r="J17" i="10"/>
  <c r="J13" i="10"/>
  <c r="J8" i="10"/>
  <c r="S427" i="9"/>
  <c r="S423" i="9"/>
  <c r="S419" i="9"/>
  <c r="S415" i="9"/>
  <c r="S411" i="9"/>
  <c r="S407" i="9"/>
  <c r="S403" i="9"/>
  <c r="S399" i="9"/>
  <c r="S395" i="9"/>
  <c r="S391" i="9"/>
  <c r="S387" i="9"/>
  <c r="S383" i="9"/>
  <c r="S379" i="9"/>
  <c r="S375" i="9"/>
  <c r="S371" i="9"/>
  <c r="S367" i="9"/>
  <c r="S363" i="9"/>
  <c r="S359" i="9"/>
  <c r="S355" i="9"/>
  <c r="S351" i="9"/>
  <c r="S347" i="9"/>
  <c r="S343" i="9"/>
  <c r="S339" i="9"/>
  <c r="S335" i="9"/>
  <c r="S331" i="9"/>
  <c r="S327" i="9"/>
  <c r="S323" i="9"/>
  <c r="S319" i="9"/>
  <c r="S315" i="9"/>
  <c r="S311" i="9"/>
  <c r="S307" i="9"/>
  <c r="S303" i="9"/>
  <c r="S299" i="9"/>
  <c r="S295" i="9"/>
  <c r="S291" i="9"/>
  <c r="S287" i="9"/>
  <c r="S283" i="9"/>
  <c r="S279" i="9"/>
  <c r="S275" i="9"/>
  <c r="S271" i="9"/>
  <c r="S267" i="9"/>
  <c r="S263" i="9"/>
  <c r="S259" i="9"/>
  <c r="S255" i="9"/>
  <c r="S251" i="9"/>
  <c r="S247" i="9"/>
  <c r="S243" i="9"/>
  <c r="S239" i="9"/>
  <c r="S235" i="9"/>
  <c r="S231" i="9"/>
  <c r="S227" i="9"/>
  <c r="S223" i="9"/>
  <c r="S219" i="9"/>
  <c r="S215" i="9"/>
  <c r="S211" i="9"/>
  <c r="S207" i="9"/>
  <c r="S203" i="9"/>
  <c r="S199" i="9"/>
  <c r="S195" i="9"/>
  <c r="S191" i="9"/>
  <c r="S187" i="9"/>
  <c r="S183" i="9"/>
  <c r="S179" i="9"/>
  <c r="S175" i="9"/>
  <c r="S171" i="9"/>
  <c r="S167" i="9"/>
  <c r="S163" i="9"/>
  <c r="S159" i="9"/>
  <c r="S155" i="9"/>
  <c r="S151" i="9"/>
  <c r="S147" i="9"/>
  <c r="S143" i="9"/>
  <c r="S139" i="9"/>
  <c r="S135" i="9"/>
  <c r="S131" i="9"/>
  <c r="S127" i="9"/>
  <c r="S123" i="9"/>
  <c r="S119" i="9"/>
  <c r="S115" i="9"/>
  <c r="S111" i="9"/>
  <c r="S107" i="9"/>
  <c r="S103" i="9"/>
  <c r="S99" i="9"/>
  <c r="S95" i="9"/>
  <c r="S91" i="9"/>
  <c r="S87" i="9"/>
  <c r="S83" i="9"/>
  <c r="S79" i="9"/>
  <c r="S75" i="9"/>
  <c r="S71" i="9"/>
  <c r="S67" i="9"/>
  <c r="S63" i="9"/>
  <c r="S59" i="9"/>
  <c r="S55" i="9"/>
  <c r="S51" i="9"/>
  <c r="S47" i="9"/>
  <c r="S43" i="9"/>
  <c r="S39" i="9"/>
  <c r="S35" i="9"/>
  <c r="S31" i="9"/>
  <c r="S27" i="9"/>
  <c r="S23" i="9"/>
  <c r="S19" i="9"/>
  <c r="S15" i="9"/>
  <c r="S11" i="9"/>
  <c r="J426" i="9"/>
  <c r="J422" i="9"/>
  <c r="J418" i="9"/>
  <c r="J414" i="9"/>
  <c r="J410" i="9"/>
  <c r="J406" i="9"/>
  <c r="J402" i="9"/>
  <c r="J398" i="9"/>
  <c r="J394" i="9"/>
  <c r="J390" i="9"/>
  <c r="J386" i="9"/>
  <c r="J382" i="9"/>
  <c r="J378" i="9"/>
  <c r="J374" i="9"/>
  <c r="J370" i="9"/>
  <c r="J366" i="9"/>
  <c r="J362" i="9"/>
  <c r="J358" i="9"/>
  <c r="J354" i="9"/>
  <c r="J350" i="9"/>
  <c r="J346" i="9"/>
  <c r="J342" i="9"/>
  <c r="J338" i="9"/>
  <c r="J334" i="9"/>
  <c r="J330" i="9"/>
  <c r="J326" i="9"/>
  <c r="J322" i="9"/>
  <c r="J318" i="9"/>
  <c r="J314" i="9"/>
  <c r="J310" i="9"/>
  <c r="J306" i="9"/>
  <c r="J302" i="9"/>
  <c r="J298" i="9"/>
  <c r="J294" i="9"/>
  <c r="J290" i="9"/>
  <c r="J286" i="9"/>
  <c r="J282" i="9"/>
  <c r="J278" i="9"/>
  <c r="J274" i="9"/>
  <c r="J270" i="9"/>
  <c r="J266" i="9"/>
  <c r="J262" i="9"/>
  <c r="J258" i="9"/>
  <c r="J254" i="9"/>
  <c r="J250" i="9"/>
  <c r="J246" i="9"/>
  <c r="J242" i="9"/>
  <c r="J238" i="9"/>
  <c r="J234" i="9"/>
  <c r="J230" i="9"/>
  <c r="J226" i="9"/>
  <c r="J222" i="9"/>
  <c r="J218" i="9"/>
  <c r="J214" i="9"/>
  <c r="J210" i="9"/>
  <c r="J206" i="9"/>
  <c r="J202" i="9"/>
  <c r="J198" i="9"/>
  <c r="J194" i="9"/>
  <c r="J190" i="9"/>
  <c r="J186" i="9"/>
  <c r="J182" i="9"/>
  <c r="J178" i="9"/>
  <c r="J174" i="9"/>
  <c r="J170" i="9"/>
  <c r="J166" i="9"/>
  <c r="J162" i="9"/>
  <c r="J158" i="9"/>
  <c r="J154" i="9"/>
  <c r="J150" i="9"/>
  <c r="J146" i="9"/>
  <c r="J142" i="9"/>
  <c r="J138" i="9"/>
  <c r="J134" i="9"/>
  <c r="J130" i="9"/>
  <c r="J126" i="9"/>
  <c r="J122" i="9"/>
  <c r="J118" i="9"/>
  <c r="J114" i="9"/>
  <c r="J110" i="9"/>
  <c r="J106" i="9"/>
  <c r="J102" i="9"/>
  <c r="J98" i="9"/>
  <c r="J94" i="9"/>
  <c r="J90" i="9"/>
  <c r="J86" i="9"/>
  <c r="J82" i="9"/>
  <c r="J78" i="9"/>
  <c r="J74" i="9"/>
  <c r="J70" i="9"/>
  <c r="J66" i="9"/>
  <c r="J62" i="9"/>
  <c r="J58" i="9"/>
  <c r="J54" i="9"/>
  <c r="J50" i="9"/>
  <c r="J46" i="9"/>
  <c r="J42" i="9"/>
  <c r="J38" i="9"/>
  <c r="J34" i="9"/>
  <c r="J30" i="9"/>
  <c r="J26" i="9"/>
  <c r="J22" i="9"/>
  <c r="J18" i="9"/>
  <c r="J14" i="9"/>
  <c r="J10" i="9"/>
  <c r="J11" i="9"/>
  <c r="J427" i="9"/>
  <c r="J423" i="9"/>
  <c r="J419" i="9"/>
  <c r="J415" i="9"/>
  <c r="J411" i="9"/>
  <c r="J407" i="9"/>
  <c r="J403" i="9"/>
  <c r="J399" i="9"/>
  <c r="J395" i="9"/>
  <c r="J391" i="9"/>
  <c r="J387" i="9"/>
  <c r="J383" i="9"/>
  <c r="J379" i="9"/>
  <c r="J375" i="9"/>
  <c r="J371" i="9"/>
  <c r="J367" i="9"/>
  <c r="J363" i="9"/>
  <c r="J359" i="9"/>
  <c r="J355" i="9"/>
  <c r="J351" i="9"/>
  <c r="J347" i="9"/>
  <c r="J343" i="9"/>
  <c r="J339" i="9"/>
  <c r="J335" i="9"/>
  <c r="J331" i="9"/>
  <c r="J327" i="9"/>
  <c r="J323" i="9"/>
  <c r="J319" i="9"/>
  <c r="J315" i="9"/>
  <c r="J311" i="9"/>
  <c r="J307" i="9"/>
  <c r="J303" i="9"/>
  <c r="J299" i="9"/>
  <c r="J295" i="9"/>
  <c r="J291" i="9"/>
  <c r="J287" i="9"/>
  <c r="J283" i="9"/>
  <c r="J279" i="9"/>
  <c r="J275" i="9"/>
  <c r="J271" i="9"/>
  <c r="J267" i="9"/>
  <c r="J263" i="9"/>
  <c r="J259" i="9"/>
  <c r="J255" i="9"/>
  <c r="J251" i="9"/>
  <c r="J247" i="9"/>
  <c r="J243" i="9"/>
  <c r="J239" i="9"/>
  <c r="J235" i="9"/>
  <c r="J231" i="9"/>
  <c r="J227" i="9"/>
  <c r="J223" i="9"/>
  <c r="J219" i="9"/>
  <c r="J215" i="9"/>
  <c r="J211" i="9"/>
  <c r="J207" i="9"/>
  <c r="J203" i="9"/>
  <c r="J199" i="9"/>
  <c r="J195" i="9"/>
  <c r="J191" i="9"/>
  <c r="J187" i="9"/>
  <c r="J183" i="9"/>
  <c r="J179" i="9"/>
  <c r="J175" i="9"/>
  <c r="J171" i="9"/>
  <c r="J167" i="9"/>
  <c r="J163" i="9"/>
  <c r="J159" i="9"/>
  <c r="J155" i="9"/>
  <c r="J151" i="9"/>
  <c r="J147" i="9"/>
  <c r="J143" i="9"/>
  <c r="J139" i="9"/>
  <c r="J135" i="9"/>
  <c r="J131" i="9"/>
  <c r="J127" i="9"/>
  <c r="J123" i="9"/>
  <c r="J119" i="9"/>
  <c r="J115" i="9"/>
  <c r="J111" i="9"/>
  <c r="J107" i="9"/>
  <c r="S116" i="9"/>
  <c r="S112" i="9"/>
  <c r="S108" i="9"/>
  <c r="J425" i="9"/>
  <c r="J421" i="9"/>
  <c r="J417" i="9"/>
  <c r="J413" i="9"/>
  <c r="J409" i="9"/>
  <c r="J405" i="9"/>
  <c r="J401" i="9"/>
  <c r="J397" i="9"/>
  <c r="J393" i="9"/>
  <c r="J389" i="9"/>
  <c r="J385" i="9"/>
  <c r="J381" i="9"/>
  <c r="J377" i="9"/>
  <c r="J373" i="9"/>
  <c r="J369" i="9"/>
  <c r="J365" i="9"/>
  <c r="J361" i="9"/>
  <c r="J357" i="9"/>
  <c r="J353" i="9"/>
  <c r="J349" i="9"/>
  <c r="J345" i="9"/>
  <c r="J337" i="9"/>
  <c r="J333" i="9"/>
  <c r="J329" i="9"/>
  <c r="J325" i="9"/>
  <c r="J321" i="9"/>
  <c r="J317" i="9"/>
  <c r="J313" i="9"/>
  <c r="J305" i="9"/>
  <c r="J301" i="9"/>
  <c r="J297" i="9"/>
  <c r="J289" i="9"/>
  <c r="J285" i="9"/>
  <c r="J281" i="9"/>
  <c r="J273" i="9"/>
  <c r="J269" i="9"/>
  <c r="J265" i="9"/>
  <c r="J261" i="9"/>
  <c r="J257" i="9"/>
  <c r="J253" i="9"/>
  <c r="J249" i="9"/>
  <c r="J241" i="9"/>
  <c r="J237" i="9"/>
  <c r="J233" i="9"/>
  <c r="J225" i="9"/>
  <c r="J221" i="9"/>
  <c r="J217" i="9"/>
  <c r="J209" i="9"/>
  <c r="J205" i="9"/>
  <c r="J201" i="9"/>
  <c r="J197" i="9"/>
  <c r="J193" i="9"/>
  <c r="J189" i="9"/>
  <c r="J185" i="9"/>
  <c r="J177" i="9"/>
  <c r="J173" i="9"/>
  <c r="J169" i="9"/>
  <c r="J161" i="9"/>
  <c r="J157" i="9"/>
  <c r="J153" i="9"/>
  <c r="J145" i="9"/>
  <c r="J141" i="9"/>
  <c r="J137" i="9"/>
  <c r="J133" i="9"/>
  <c r="J129" i="9"/>
  <c r="J125" i="9"/>
  <c r="J121" i="9"/>
  <c r="J113" i="9"/>
  <c r="J109" i="9"/>
  <c r="J105" i="9"/>
  <c r="J97" i="9"/>
  <c r="J93" i="9"/>
  <c r="J89" i="9"/>
  <c r="J81" i="9"/>
  <c r="J77" i="9"/>
  <c r="J73" i="9"/>
  <c r="J69" i="9"/>
  <c r="J65" i="9"/>
  <c r="J61" i="9"/>
  <c r="J57" i="9"/>
  <c r="J49" i="9"/>
  <c r="J45" i="9"/>
  <c r="J41" i="9"/>
  <c r="J33" i="9"/>
  <c r="J29" i="9"/>
  <c r="J25" i="9"/>
  <c r="J17" i="9"/>
  <c r="J13" i="9"/>
  <c r="J9" i="9"/>
  <c r="S426" i="9"/>
  <c r="S422" i="9"/>
  <c r="S418" i="9"/>
  <c r="S414" i="9"/>
  <c r="S410" i="9"/>
  <c r="S406" i="9"/>
  <c r="S402" i="9"/>
  <c r="S398" i="9"/>
  <c r="S394" i="9"/>
  <c r="S390" i="9"/>
  <c r="S386" i="9"/>
  <c r="S382" i="9"/>
  <c r="S378" i="9"/>
  <c r="S374" i="9"/>
  <c r="S370" i="9"/>
  <c r="S366" i="9"/>
  <c r="S362" i="9"/>
  <c r="S358" i="9"/>
  <c r="S354" i="9"/>
  <c r="S350" i="9"/>
  <c r="S346" i="9"/>
  <c r="S342" i="9"/>
  <c r="S338" i="9"/>
  <c r="S334" i="9"/>
  <c r="S330" i="9"/>
  <c r="S326" i="9"/>
  <c r="S322" i="9"/>
  <c r="S318" i="9"/>
  <c r="S314" i="9"/>
  <c r="S310" i="9"/>
  <c r="S306" i="9"/>
  <c r="S302" i="9"/>
  <c r="S298" i="9"/>
  <c r="S294" i="9"/>
  <c r="S290" i="9"/>
  <c r="S286" i="9"/>
  <c r="S282" i="9"/>
  <c r="S278" i="9"/>
  <c r="S274" i="9"/>
  <c r="S270" i="9"/>
  <c r="S266" i="9"/>
  <c r="S262" i="9"/>
  <c r="S258" i="9"/>
  <c r="S254" i="9"/>
  <c r="S250" i="9"/>
  <c r="S246" i="9"/>
  <c r="S242" i="9"/>
  <c r="S238" i="9"/>
  <c r="S234" i="9"/>
  <c r="S230" i="9"/>
  <c r="S226" i="9"/>
  <c r="S222" i="9"/>
  <c r="S218" i="9"/>
  <c r="S214" i="9"/>
  <c r="S210" i="9"/>
  <c r="S206" i="9"/>
  <c r="S202" i="9"/>
  <c r="S198" i="9"/>
  <c r="S194" i="9"/>
  <c r="S190" i="9"/>
  <c r="S186" i="9"/>
  <c r="S182" i="9"/>
  <c r="S178" i="9"/>
  <c r="S174" i="9"/>
  <c r="S170" i="9"/>
  <c r="S166" i="9"/>
  <c r="S162" i="9"/>
  <c r="S158" i="9"/>
  <c r="S154" i="9"/>
  <c r="S150" i="9"/>
  <c r="S146" i="9"/>
  <c r="S142" i="9"/>
  <c r="S138" i="9"/>
  <c r="S134" i="9"/>
  <c r="S130" i="9"/>
  <c r="S126" i="9"/>
  <c r="S122" i="9"/>
  <c r="S118" i="9"/>
  <c r="S114" i="9"/>
  <c r="S110" i="9"/>
  <c r="S106" i="9"/>
  <c r="S102" i="9"/>
  <c r="S98" i="9"/>
  <c r="S94" i="9"/>
  <c r="S90" i="9"/>
  <c r="S86" i="9"/>
  <c r="S82" i="9"/>
  <c r="S78" i="9"/>
  <c r="S74" i="9"/>
  <c r="S70" i="9"/>
  <c r="S66" i="9"/>
  <c r="S62" i="9"/>
  <c r="S58" i="9"/>
  <c r="S54" i="9"/>
  <c r="S50" i="9"/>
  <c r="S46" i="9"/>
  <c r="S42" i="9"/>
  <c r="S38" i="9"/>
  <c r="S34" i="9"/>
  <c r="S30" i="9"/>
  <c r="S26" i="9"/>
  <c r="S22" i="9"/>
  <c r="S18" i="9"/>
  <c r="S14" i="9"/>
  <c r="S10" i="9"/>
  <c r="J428" i="9"/>
  <c r="J424" i="9"/>
  <c r="J420" i="9"/>
  <c r="J416" i="9"/>
  <c r="J412" i="9"/>
  <c r="J408" i="9"/>
  <c r="J404" i="9"/>
  <c r="J400" i="9"/>
  <c r="J396" i="9"/>
  <c r="J341" i="9"/>
  <c r="J309" i="9"/>
  <c r="J293" i="9"/>
  <c r="J277" i="9"/>
  <c r="J245" i="9"/>
  <c r="J229" i="9"/>
  <c r="J213" i="9"/>
  <c r="J181" i="9"/>
  <c r="J165" i="9"/>
  <c r="J149" i="9"/>
  <c r="J117" i="9"/>
  <c r="J101" i="9"/>
  <c r="J85" i="9"/>
  <c r="J53" i="9"/>
  <c r="J37" i="9"/>
  <c r="J21" i="9"/>
  <c r="J143" i="8"/>
  <c r="J139" i="8"/>
  <c r="J135" i="8"/>
  <c r="J131" i="8"/>
  <c r="J127" i="8"/>
  <c r="J123" i="8"/>
  <c r="J119" i="8"/>
  <c r="J115" i="8"/>
  <c r="J111" i="8"/>
  <c r="J107" i="8"/>
  <c r="J103" i="8"/>
  <c r="J99" i="8"/>
  <c r="J95" i="8"/>
  <c r="J91" i="8"/>
  <c r="J87" i="8"/>
  <c r="J83" i="8"/>
  <c r="J79" i="8"/>
  <c r="J75" i="8"/>
  <c r="J71" i="8"/>
  <c r="J67" i="8"/>
  <c r="J63" i="8"/>
  <c r="J59" i="8"/>
  <c r="J55" i="8"/>
  <c r="J51" i="8"/>
  <c r="J47" i="8"/>
  <c r="J43" i="8"/>
  <c r="J39" i="8"/>
  <c r="J35" i="8"/>
  <c r="J31" i="8"/>
  <c r="J27" i="8"/>
  <c r="J23" i="8"/>
  <c r="J19" i="8"/>
  <c r="J15" i="8"/>
  <c r="J11" i="8"/>
  <c r="S139" i="8"/>
  <c r="S131" i="8"/>
  <c r="J145" i="8"/>
  <c r="J141" i="8"/>
  <c r="J137" i="8"/>
  <c r="J133" i="8"/>
  <c r="J129" i="8"/>
  <c r="J125" i="8"/>
  <c r="J121" i="8"/>
  <c r="J117" i="8"/>
  <c r="J113" i="8"/>
  <c r="J109" i="8"/>
  <c r="J105" i="8"/>
  <c r="J101" i="8"/>
  <c r="J97" i="8"/>
  <c r="J93" i="8"/>
  <c r="J89" i="8"/>
  <c r="J85" i="8"/>
  <c r="J81" i="8"/>
  <c r="J77" i="8"/>
  <c r="J73" i="8"/>
  <c r="J69" i="8"/>
  <c r="J65" i="8"/>
  <c r="J61" i="8"/>
  <c r="J57" i="8"/>
  <c r="J53" i="8"/>
  <c r="J49" i="8"/>
  <c r="J45" i="8"/>
  <c r="J41" i="8"/>
  <c r="J37" i="8"/>
  <c r="J33" i="8"/>
  <c r="J29" i="8"/>
  <c r="J25" i="8"/>
  <c r="J21" i="8"/>
  <c r="J17" i="8"/>
  <c r="J13" i="8"/>
  <c r="J9" i="8"/>
  <c r="S144" i="8"/>
  <c r="S140" i="8"/>
  <c r="S136" i="8"/>
  <c r="S132" i="8"/>
  <c r="S142" i="8"/>
  <c r="S138" i="8"/>
  <c r="S134" i="8"/>
  <c r="J142" i="8"/>
  <c r="J138" i="8"/>
  <c r="J134" i="8"/>
  <c r="J130" i="8"/>
  <c r="J126" i="8"/>
  <c r="J122" i="8"/>
  <c r="J118" i="8"/>
  <c r="J114" i="8"/>
  <c r="J110" i="8"/>
  <c r="J106" i="8"/>
  <c r="J102" i="8"/>
  <c r="J98" i="8"/>
  <c r="J94" i="8"/>
  <c r="J90" i="8"/>
  <c r="J86" i="8"/>
  <c r="J82" i="8"/>
  <c r="J78" i="8"/>
  <c r="J74" i="8"/>
  <c r="J70" i="8"/>
  <c r="J66" i="8"/>
  <c r="J62" i="8"/>
  <c r="J58" i="8"/>
  <c r="J54" i="8"/>
  <c r="J50" i="8"/>
  <c r="J46" i="8"/>
  <c r="J42" i="8"/>
  <c r="J38" i="8"/>
  <c r="J34" i="8"/>
  <c r="J30" i="8"/>
  <c r="J26" i="8"/>
  <c r="J22" i="8"/>
  <c r="J18" i="8"/>
  <c r="J14" i="8"/>
  <c r="J10" i="8"/>
  <c r="J144" i="8"/>
  <c r="J140" i="8"/>
  <c r="J136" i="8"/>
  <c r="J132" i="8"/>
  <c r="J128" i="8"/>
  <c r="J124" i="8"/>
  <c r="J120" i="8"/>
  <c r="J116" i="8"/>
  <c r="J112" i="8"/>
  <c r="J108" i="8"/>
  <c r="J104" i="8"/>
  <c r="J100" i="8"/>
  <c r="J96" i="8"/>
  <c r="J92" i="8"/>
  <c r="J88" i="8"/>
  <c r="J84" i="8"/>
  <c r="J80" i="8"/>
  <c r="J76" i="8"/>
  <c r="J72" i="8"/>
  <c r="J68" i="8"/>
  <c r="J64" i="8"/>
  <c r="J60" i="8"/>
  <c r="J56" i="8"/>
  <c r="J52" i="8"/>
  <c r="J48" i="8"/>
  <c r="J44" i="8"/>
  <c r="J40" i="8"/>
  <c r="J36" i="8"/>
  <c r="J32" i="8"/>
  <c r="J28" i="8"/>
  <c r="J24" i="8"/>
  <c r="J20" i="8"/>
  <c r="J16" i="8"/>
  <c r="J12" i="8"/>
  <c r="S145" i="8"/>
  <c r="S143" i="8"/>
  <c r="S135" i="8"/>
  <c r="S141" i="8"/>
  <c r="S137" i="8"/>
  <c r="S133" i="8"/>
  <c r="J36" i="7"/>
  <c r="J32" i="7"/>
  <c r="J28" i="7"/>
  <c r="J24" i="7"/>
  <c r="J20" i="7"/>
  <c r="J16" i="7"/>
  <c r="J12" i="7"/>
  <c r="J35" i="7"/>
  <c r="J31" i="7"/>
  <c r="J27" i="7"/>
  <c r="J23" i="7"/>
  <c r="J19" i="7"/>
  <c r="J15" i="7"/>
  <c r="J11" i="7"/>
  <c r="J34" i="7"/>
  <c r="J30" i="7"/>
  <c r="J26" i="7"/>
  <c r="J22" i="7"/>
  <c r="J18" i="7"/>
  <c r="J14" i="7"/>
  <c r="J10" i="7"/>
  <c r="J37" i="7"/>
  <c r="J33" i="7"/>
  <c r="J29" i="7"/>
  <c r="J25" i="7"/>
  <c r="J21" i="7"/>
  <c r="J17" i="7"/>
  <c r="J13" i="7"/>
  <c r="J9" i="7"/>
  <c r="S17" i="6"/>
  <c r="S13" i="6"/>
  <c r="S18" i="6"/>
  <c r="S9" i="6"/>
  <c r="S14" i="6"/>
  <c r="J9" i="6"/>
  <c r="J14" i="6"/>
  <c r="J10" i="6"/>
  <c r="J392" i="9"/>
  <c r="J388" i="9"/>
  <c r="J384" i="9"/>
  <c r="J380" i="9"/>
  <c r="J376" i="9"/>
  <c r="J372" i="9"/>
  <c r="J368" i="9"/>
  <c r="J364" i="9"/>
  <c r="J360" i="9"/>
  <c r="J356" i="9"/>
  <c r="J352" i="9"/>
  <c r="J348" i="9"/>
  <c r="J344" i="9"/>
  <c r="J340" i="9"/>
  <c r="J336" i="9"/>
  <c r="J332" i="9"/>
  <c r="J328" i="9"/>
  <c r="J324" i="9"/>
  <c r="J320" i="9"/>
  <c r="J316" i="9"/>
  <c r="J312" i="9"/>
  <c r="J308" i="9"/>
  <c r="J304" i="9"/>
  <c r="J300" i="9"/>
  <c r="J296" i="9"/>
  <c r="J292" i="9"/>
  <c r="J288" i="9"/>
  <c r="J284" i="9"/>
  <c r="J280" i="9"/>
  <c r="J276" i="9"/>
  <c r="J272" i="9"/>
  <c r="J268" i="9"/>
  <c r="J264" i="9"/>
  <c r="J260" i="9"/>
  <c r="J256" i="9"/>
  <c r="J252" i="9"/>
  <c r="J248" i="9"/>
  <c r="J244" i="9"/>
  <c r="J240" i="9"/>
  <c r="J236" i="9"/>
  <c r="J232" i="9"/>
  <c r="J228" i="9"/>
  <c r="J224" i="9"/>
  <c r="J220" i="9"/>
  <c r="J216" i="9"/>
  <c r="J212" i="9"/>
  <c r="J208" i="9"/>
  <c r="J204" i="9"/>
  <c r="J200" i="9"/>
  <c r="J196" i="9"/>
  <c r="J192" i="9"/>
  <c r="J188" i="9"/>
  <c r="J184" i="9"/>
  <c r="J180" i="9"/>
  <c r="J176" i="9"/>
  <c r="J172" i="9"/>
  <c r="J168" i="9"/>
  <c r="J164" i="9"/>
  <c r="J160" i="9"/>
  <c r="J156" i="9"/>
  <c r="J152" i="9"/>
  <c r="J148" i="9"/>
  <c r="J144" i="9"/>
  <c r="J140" i="9"/>
  <c r="J136" i="9"/>
  <c r="J132" i="9"/>
  <c r="J128" i="9"/>
  <c r="J124" i="9"/>
  <c r="J120" i="9"/>
  <c r="J116" i="9"/>
  <c r="J112" i="9"/>
  <c r="J108" i="9"/>
  <c r="J104" i="9"/>
  <c r="J100" i="9"/>
  <c r="J96" i="9"/>
  <c r="J92" i="9"/>
  <c r="J88" i="9"/>
  <c r="J84" i="9"/>
  <c r="J80" i="9"/>
  <c r="J76" i="9"/>
  <c r="J72" i="9"/>
  <c r="J68" i="9"/>
  <c r="J64" i="9"/>
  <c r="J60" i="9"/>
  <c r="J56" i="9"/>
  <c r="J52" i="9"/>
  <c r="J48" i="9"/>
  <c r="J44" i="9"/>
  <c r="J40" i="9"/>
  <c r="J36" i="9"/>
  <c r="J32" i="9"/>
  <c r="J28" i="9"/>
  <c r="J24" i="9"/>
  <c r="J20" i="9"/>
  <c r="J16" i="9"/>
  <c r="J12" i="9"/>
  <c r="S16" i="6"/>
  <c r="S12" i="6"/>
  <c r="J16" i="6"/>
  <c r="J12" i="6"/>
  <c r="E29" i="5" l="1"/>
  <c r="J29" i="5"/>
  <c r="I29" i="5"/>
  <c r="H29" i="5"/>
  <c r="I29" i="4"/>
  <c r="K29" i="4" s="1"/>
  <c r="H29" i="4"/>
  <c r="E29" i="4"/>
  <c r="S64" i="8"/>
  <c r="S65" i="8"/>
  <c r="S67" i="8"/>
  <c r="S68" i="8"/>
  <c r="S69" i="8"/>
  <c r="S71" i="8"/>
  <c r="S72" i="8"/>
  <c r="S73" i="8"/>
  <c r="S75" i="8"/>
  <c r="S76" i="8"/>
  <c r="S77" i="8"/>
  <c r="S79" i="8"/>
  <c r="S80" i="8"/>
  <c r="S81" i="8"/>
  <c r="S83" i="8"/>
  <c r="S84" i="8"/>
  <c r="S85" i="8"/>
  <c r="S87" i="8"/>
  <c r="S88" i="8"/>
  <c r="S89" i="8"/>
  <c r="S91" i="8"/>
  <c r="S92" i="8"/>
  <c r="S93" i="8"/>
  <c r="S95" i="8"/>
  <c r="S96" i="8"/>
  <c r="S97" i="8"/>
  <c r="S99" i="8"/>
  <c r="S100" i="8"/>
  <c r="S101" i="8"/>
  <c r="S103" i="8"/>
  <c r="S104" i="8"/>
  <c r="S105" i="8"/>
  <c r="S107" i="8"/>
  <c r="S108" i="8"/>
  <c r="S109" i="8"/>
  <c r="S111" i="8"/>
  <c r="S112" i="8"/>
  <c r="S113" i="8"/>
  <c r="S115" i="8"/>
  <c r="S116" i="8"/>
  <c r="S117" i="8"/>
  <c r="S119" i="8"/>
  <c r="S120" i="8"/>
  <c r="S121" i="8"/>
  <c r="S123" i="8"/>
  <c r="S124" i="8"/>
  <c r="S125" i="8"/>
  <c r="S127" i="8"/>
  <c r="S128" i="8"/>
  <c r="S129" i="8"/>
  <c r="O8" i="8"/>
  <c r="N8" i="8"/>
  <c r="L8" i="8"/>
  <c r="K8" i="8"/>
  <c r="F8" i="8"/>
  <c r="E8" i="8"/>
  <c r="C8" i="8"/>
  <c r="H8" i="7" l="1"/>
  <c r="K29" i="5"/>
  <c r="G8" i="8"/>
  <c r="P8" i="8"/>
  <c r="Q8" i="8"/>
  <c r="R8" i="8"/>
  <c r="M8" i="8"/>
  <c r="H8" i="8"/>
  <c r="I8" i="8"/>
  <c r="D8" i="8"/>
  <c r="G8" i="7"/>
  <c r="P8" i="7"/>
  <c r="Q8" i="7"/>
  <c r="R8" i="7"/>
  <c r="M8" i="7"/>
  <c r="I8" i="7"/>
  <c r="D8" i="7"/>
  <c r="S130" i="8"/>
  <c r="S126" i="8"/>
  <c r="S122" i="8"/>
  <c r="S118" i="8"/>
  <c r="S114" i="8"/>
  <c r="S110" i="8"/>
  <c r="S106" i="8"/>
  <c r="S102" i="8"/>
  <c r="S98" i="8"/>
  <c r="S94" i="8"/>
  <c r="S90" i="8"/>
  <c r="S86" i="8"/>
  <c r="S82" i="8"/>
  <c r="S78" i="8"/>
  <c r="S74" i="8"/>
  <c r="S70" i="8"/>
  <c r="S66" i="8"/>
  <c r="J8" i="8" l="1"/>
  <c r="S63" i="8"/>
  <c r="S61" i="8"/>
  <c r="S60" i="8"/>
  <c r="S59" i="8"/>
  <c r="S58" i="8"/>
  <c r="S57" i="8"/>
  <c r="S56" i="8"/>
  <c r="S55" i="8"/>
  <c r="S51" i="8"/>
  <c r="S50" i="8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S52" i="8" l="1"/>
  <c r="S53" i="8"/>
  <c r="S54" i="8"/>
  <c r="S62" i="8"/>
  <c r="S37" i="7"/>
  <c r="S36" i="7"/>
  <c r="S35" i="7"/>
  <c r="S34" i="7"/>
  <c r="S32" i="7"/>
  <c r="S31" i="7"/>
  <c r="S30" i="7"/>
  <c r="S28" i="7"/>
  <c r="S27" i="7"/>
  <c r="S24" i="7"/>
  <c r="S23" i="7"/>
  <c r="S20" i="7"/>
  <c r="S19" i="7"/>
  <c r="S16" i="7"/>
  <c r="S15" i="7"/>
  <c r="S14" i="7"/>
  <c r="S13" i="7"/>
  <c r="S12" i="7"/>
  <c r="S11" i="7"/>
  <c r="S10" i="7"/>
  <c r="S9" i="7"/>
  <c r="P8" i="6"/>
  <c r="R8" i="6"/>
  <c r="Q8" i="6"/>
  <c r="H8" i="6"/>
  <c r="F37" i="5"/>
  <c r="J28" i="5"/>
  <c r="I28" i="5"/>
  <c r="H28" i="5"/>
  <c r="E28" i="5"/>
  <c r="J27" i="5"/>
  <c r="I27" i="5"/>
  <c r="H27" i="5"/>
  <c r="E27" i="5"/>
  <c r="J26" i="5"/>
  <c r="I26" i="5"/>
  <c r="H26" i="5"/>
  <c r="E26" i="5"/>
  <c r="J25" i="5"/>
  <c r="I25" i="5"/>
  <c r="H25" i="5"/>
  <c r="E25" i="5"/>
  <c r="J24" i="5"/>
  <c r="I24" i="5"/>
  <c r="H24" i="5"/>
  <c r="E24" i="5"/>
  <c r="J23" i="5"/>
  <c r="I23" i="5"/>
  <c r="H23" i="5"/>
  <c r="E23" i="5"/>
  <c r="J22" i="5"/>
  <c r="I22" i="5"/>
  <c r="H22" i="5"/>
  <c r="E22" i="5"/>
  <c r="J21" i="5"/>
  <c r="I21" i="5"/>
  <c r="H21" i="5"/>
  <c r="E21" i="5"/>
  <c r="J20" i="5"/>
  <c r="I20" i="5"/>
  <c r="H20" i="5"/>
  <c r="E20" i="5"/>
  <c r="J19" i="5"/>
  <c r="I19" i="5"/>
  <c r="H19" i="5"/>
  <c r="E19" i="5"/>
  <c r="J18" i="5"/>
  <c r="I18" i="5"/>
  <c r="H18" i="5"/>
  <c r="E18" i="5"/>
  <c r="J17" i="5"/>
  <c r="I17" i="5"/>
  <c r="H17" i="5"/>
  <c r="E17" i="5"/>
  <c r="J16" i="5"/>
  <c r="I16" i="5"/>
  <c r="H16" i="5"/>
  <c r="E16" i="5"/>
  <c r="J15" i="5"/>
  <c r="I15" i="5"/>
  <c r="H15" i="5"/>
  <c r="E15" i="5"/>
  <c r="J14" i="5"/>
  <c r="I14" i="5"/>
  <c r="H14" i="5"/>
  <c r="E14" i="5"/>
  <c r="J13" i="5"/>
  <c r="I13" i="5"/>
  <c r="H13" i="5"/>
  <c r="E13" i="5"/>
  <c r="J12" i="5"/>
  <c r="I12" i="5"/>
  <c r="H12" i="5"/>
  <c r="E12" i="5"/>
  <c r="J11" i="5"/>
  <c r="I11" i="5"/>
  <c r="H11" i="5"/>
  <c r="E11" i="5"/>
  <c r="J10" i="5"/>
  <c r="I10" i="5"/>
  <c r="H10" i="5"/>
  <c r="E10" i="5"/>
  <c r="J28" i="4"/>
  <c r="I28" i="4"/>
  <c r="H28" i="4"/>
  <c r="E28" i="4"/>
  <c r="C65522" i="4"/>
  <c r="J27" i="4"/>
  <c r="I27" i="4"/>
  <c r="H27" i="4"/>
  <c r="E27" i="4"/>
  <c r="J26" i="4"/>
  <c r="I26" i="4"/>
  <c r="H26" i="4"/>
  <c r="E26" i="4"/>
  <c r="J25" i="4"/>
  <c r="I25" i="4"/>
  <c r="H25" i="4"/>
  <c r="E25" i="4"/>
  <c r="J24" i="4"/>
  <c r="I24" i="4"/>
  <c r="H24" i="4"/>
  <c r="E24" i="4"/>
  <c r="J23" i="4"/>
  <c r="I23" i="4"/>
  <c r="H23" i="4"/>
  <c r="E23" i="4"/>
  <c r="I22" i="4"/>
  <c r="H22" i="4"/>
  <c r="E22" i="4"/>
  <c r="J21" i="4"/>
  <c r="I21" i="4"/>
  <c r="H21" i="4"/>
  <c r="E21" i="4"/>
  <c r="J20" i="4"/>
  <c r="I20" i="4"/>
  <c r="H20" i="4"/>
  <c r="E20" i="4"/>
  <c r="J19" i="4"/>
  <c r="I19" i="4"/>
  <c r="H19" i="4"/>
  <c r="E19" i="4"/>
  <c r="J18" i="4"/>
  <c r="I18" i="4"/>
  <c r="H18" i="4"/>
  <c r="E18" i="4"/>
  <c r="J17" i="4"/>
  <c r="I17" i="4"/>
  <c r="H17" i="4"/>
  <c r="E17" i="4"/>
  <c r="J16" i="4"/>
  <c r="I16" i="4"/>
  <c r="H16" i="4"/>
  <c r="E16" i="4"/>
  <c r="J15" i="4"/>
  <c r="I15" i="4"/>
  <c r="H15" i="4"/>
  <c r="E15" i="4"/>
  <c r="J14" i="4"/>
  <c r="I14" i="4"/>
  <c r="H14" i="4"/>
  <c r="E14" i="4"/>
  <c r="J13" i="4"/>
  <c r="I13" i="4"/>
  <c r="H13" i="4"/>
  <c r="E13" i="4"/>
  <c r="J12" i="4"/>
  <c r="I12" i="4"/>
  <c r="H12" i="4"/>
  <c r="E12" i="4"/>
  <c r="J11" i="4"/>
  <c r="I11" i="4"/>
  <c r="H11" i="4"/>
  <c r="E11" i="4"/>
  <c r="J10" i="4"/>
  <c r="I10" i="4"/>
  <c r="H10" i="4"/>
  <c r="E10" i="4"/>
  <c r="J37" i="5" l="1"/>
  <c r="I37" i="5"/>
  <c r="I37" i="4"/>
  <c r="J37" i="4"/>
  <c r="K13" i="5"/>
  <c r="K17" i="5"/>
  <c r="D37" i="5"/>
  <c r="G37" i="5"/>
  <c r="S18" i="7"/>
  <c r="S22" i="7"/>
  <c r="S26" i="7"/>
  <c r="S33" i="7"/>
  <c r="S17" i="7"/>
  <c r="S21" i="7"/>
  <c r="S25" i="7"/>
  <c r="S29" i="7"/>
  <c r="K18" i="5"/>
  <c r="K20" i="5"/>
  <c r="K21" i="5"/>
  <c r="K26" i="5"/>
  <c r="K12" i="5"/>
  <c r="K14" i="5"/>
  <c r="K16" i="5"/>
  <c r="K25" i="5"/>
  <c r="K28" i="5"/>
  <c r="E35" i="4"/>
  <c r="K12" i="4"/>
  <c r="K13" i="4"/>
  <c r="K16" i="4"/>
  <c r="K20" i="4"/>
  <c r="K18" i="4"/>
  <c r="K11" i="4"/>
  <c r="K19" i="4"/>
  <c r="K21" i="4"/>
  <c r="K19" i="5"/>
  <c r="H35" i="4"/>
  <c r="K17" i="4"/>
  <c r="K15" i="5"/>
  <c r="J8" i="7"/>
  <c r="G8" i="6"/>
  <c r="I8" i="6"/>
  <c r="D8" i="6"/>
  <c r="M8" i="6"/>
  <c r="S8" i="6" s="1"/>
  <c r="K35" i="5"/>
  <c r="K24" i="5"/>
  <c r="H36" i="5"/>
  <c r="K23" i="5"/>
  <c r="K27" i="5"/>
  <c r="K10" i="5"/>
  <c r="K22" i="5"/>
  <c r="H35" i="5"/>
  <c r="K11" i="5"/>
  <c r="K28" i="4"/>
  <c r="K23" i="4"/>
  <c r="K25" i="4"/>
  <c r="K26" i="4"/>
  <c r="K24" i="4"/>
  <c r="E36" i="4"/>
  <c r="K14" i="4"/>
  <c r="K15" i="4"/>
  <c r="K10" i="4"/>
  <c r="K22" i="4"/>
  <c r="K27" i="4"/>
  <c r="H36" i="4"/>
  <c r="K36" i="4" l="1"/>
  <c r="H37" i="4"/>
  <c r="E37" i="5"/>
  <c r="E37" i="4"/>
  <c r="H37" i="5"/>
  <c r="J8" i="6"/>
  <c r="K36" i="5"/>
  <c r="K37" i="5" s="1"/>
  <c r="K35" i="4"/>
  <c r="K37" i="4" l="1"/>
  <c r="S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79575522</author>
  </authors>
  <commentList>
    <comment ref="C11" authorId="0" shapeId="0" xr:uid="{BCA29667-7C61-4D16-8E47-D0BECC4ED0EA}">
      <text>
        <r>
          <rPr>
            <sz val="10"/>
            <color indexed="81"/>
            <rFont val="Arial"/>
            <family val="2"/>
          </rPr>
          <t>Nivel de ocupación no considera la distancia de los trayectos: 
Ocupación =(Pasajeros / sillas)*100%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<sst xmlns="http://schemas.openxmlformats.org/spreadsheetml/2006/main" count="1712" uniqueCount="634">
  <si>
    <t>Aeronáutica Civil de Colombia</t>
  </si>
  <si>
    <t>Oficina de Transporte Aéreo</t>
  </si>
  <si>
    <t>Grupo de Estudios Sectoriales</t>
  </si>
  <si>
    <t>Transporte de Pasajeros</t>
  </si>
  <si>
    <t>Operación regular y no regular</t>
  </si>
  <si>
    <t>Nivel Ocupación</t>
  </si>
  <si>
    <t>Sin considerar la distancia de los trayectos</t>
  </si>
  <si>
    <t>Novedades</t>
  </si>
  <si>
    <t>Novedades y conceptos importantes para la interpretación de la información.</t>
  </si>
  <si>
    <t>Cuadro 2.1A</t>
  </si>
  <si>
    <t>Comportamiento Oferta y Demanda Pasajeros Domésticos - Transporte Regular y no Regular</t>
  </si>
  <si>
    <t>Cuadro 2.1B</t>
  </si>
  <si>
    <t>Comportamiento Oferta y Demanda Pasajeros Internacionales - Transporte Regular y no Regular</t>
  </si>
  <si>
    <t xml:space="preserve">Cuadro 2.2A </t>
  </si>
  <si>
    <t>Oferta y demanda pasajeros nacionales por empresa</t>
  </si>
  <si>
    <t>Cuadro 2.2B</t>
  </si>
  <si>
    <t>Oferta y demanda pasajeros internacionales por empresa</t>
  </si>
  <si>
    <t>Cuadro 2.3</t>
  </si>
  <si>
    <t>Oferta y Demanda Pasajeros - Principales Rutas Nacionales</t>
  </si>
  <si>
    <t>Cuadro 2.3B</t>
  </si>
  <si>
    <t>Oferta y Demanda Pasajeros nacionales rutas troncales por empresa</t>
  </si>
  <si>
    <t>Cuadro 2.4</t>
  </si>
  <si>
    <t>Oferta y Demanda Pasajeros - Principales rutas internacionales</t>
  </si>
  <si>
    <t>Cuadro 2.5</t>
  </si>
  <si>
    <t>Oferta y Demanda Pasajeros Internacionales - Continente y empresa</t>
  </si>
  <si>
    <t>Ir al Indice</t>
  </si>
  <si>
    <t>Novedades.:</t>
  </si>
  <si>
    <t>Debido a una actualización de las distancias entre aeropuertos, los cálculos de Pasajeros-Kilómetros y Sillas-Kilómetros presentan variaciones que se ven reflejadas a partir del boletín de enero de 2019.</t>
  </si>
  <si>
    <t>A partir del mes de enero de 2011, el boletín de oferta y demanda, contendrá información de transporte regular y transporte no regular.</t>
  </si>
  <si>
    <t>La fuente de la información de este boletín son las empresas aéreas, por medio de los archivos de tráfico por equipo y tráfico de vuelos charter.</t>
  </si>
  <si>
    <t>Transporte Regular:</t>
  </si>
  <si>
    <t>Servicios de Transporte Aéreo sujetos a tarifas y horarios fijos que se anuncian al público o con una frecuencia que constituye una serie sistemática e identificable de vuelos.</t>
  </si>
  <si>
    <t>Transporte No Regular:</t>
  </si>
  <si>
    <t xml:space="preserve">Comprende la operación comercial que no está sujeta a horarios e itinerarios. Está compuesta por los vuelos adicionales y los vuelos charter. </t>
  </si>
  <si>
    <r>
      <rPr>
        <b/>
        <sz val="13"/>
        <color indexed="56"/>
        <rFont val="Century Gothic"/>
        <family val="2"/>
      </rPr>
      <t xml:space="preserve">Vuelos Adicionales: </t>
    </r>
    <r>
      <rPr>
        <sz val="13"/>
        <color indexed="56"/>
        <rFont val="Century Gothic"/>
        <family val="2"/>
      </rPr>
      <t xml:space="preserve">Son aquellos que son realizados debido al exceso de tráfico en los vuelos regulares. </t>
    </r>
  </si>
  <si>
    <r>
      <rPr>
        <b/>
        <sz val="13"/>
        <color indexed="56"/>
        <rFont val="Century Gothic"/>
        <family val="2"/>
      </rPr>
      <t xml:space="preserve">Vuelos chárter: </t>
    </r>
    <r>
      <rPr>
        <sz val="13"/>
        <color indexed="56"/>
        <rFont val="Century Gothic"/>
        <family val="2"/>
      </rPr>
      <t>Son vuelos autorizados por la Autoridad Aeronáutica para atender situaciones especiales de demanda.</t>
    </r>
  </si>
  <si>
    <t>Información no incluída en el boletín</t>
  </si>
  <si>
    <t>No incluye la operación de taxi aéreo.</t>
  </si>
  <si>
    <t>Se excluye la operación que involucre los pasajeros transportados por las empresas exclusivas de carga (Tráfico doméstico).</t>
  </si>
  <si>
    <t>Notas</t>
  </si>
  <si>
    <t>Cualquier información adicional favor contactar a Jorge Alonso Quintana - jorge.quintana@aerocivil.gov.co, Teléfono: 1 296 33 30.</t>
  </si>
  <si>
    <t xml:space="preserve"> </t>
  </si>
  <si>
    <t>Cuadro 2.1A Comportamiento Oferta y Demanda Pasajeros Domésticos</t>
  </si>
  <si>
    <t>Transporte Regular y no regular</t>
  </si>
  <si>
    <t>Periodo</t>
  </si>
  <si>
    <t>Operación Regular</t>
  </si>
  <si>
    <t>Operación No Regular</t>
  </si>
  <si>
    <t>Total</t>
  </si>
  <si>
    <t>Año</t>
  </si>
  <si>
    <t>Mes</t>
  </si>
  <si>
    <t>Sillas Ofrecidas</t>
  </si>
  <si>
    <t>Pasajeros a bordo</t>
  </si>
  <si>
    <t>Nivel de Ocupación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</si>
  <si>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</si>
  <si>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</si>
  <si>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</si>
  <si>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</si>
  <si>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</si>
  <si>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</si>
  <si>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</si>
  <si>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</si>
  <si>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</si>
  <si>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</si>
  <si>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</si>
  <si>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</si>
  <si>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%</t>
  </si>
  <si>
    <t>Información Acumulada</t>
  </si>
  <si>
    <t>Variación Acumulada %</t>
  </si>
  <si>
    <t>Cuadro 2.1B Comportamiento Oferta y Demanda Pasajeros Internacionales</t>
  </si>
  <si>
    <t xml:space="preserve">Mayo </t>
  </si>
  <si>
    <t>Cuadro 2.2A Oferta y demanda pasajeros nacionales por empresa</t>
  </si>
  <si>
    <t>Operación Regular y No Regular</t>
  </si>
  <si>
    <t>Aerolínea</t>
  </si>
  <si>
    <t>Información mensual</t>
  </si>
  <si>
    <t>Información acumulada</t>
  </si>
  <si>
    <t>Variación</t>
  </si>
  <si>
    <t>Pasajeros a Bordo</t>
  </si>
  <si>
    <t>Nivel Ocup.</t>
  </si>
  <si>
    <t>Sillas Ofrec.</t>
  </si>
  <si>
    <t>Pasajeros bordo</t>
  </si>
  <si>
    <t>TOTAL</t>
  </si>
  <si>
    <t>Cuadro 2.2B Oferta y demanda pasajeros internacionales por empresa</t>
  </si>
  <si>
    <t>TAM</t>
  </si>
  <si>
    <t>KLM</t>
  </si>
  <si>
    <t>AVIANCA</t>
  </si>
  <si>
    <t>AEROREPUBLICA</t>
  </si>
  <si>
    <t>AEROGAL</t>
  </si>
  <si>
    <t>AMERICAN</t>
  </si>
  <si>
    <t>AVIANCA PERU S.A. SUCURSAL COLOMBIA</t>
  </si>
  <si>
    <t>SPIRIT AIRLINES</t>
  </si>
  <si>
    <t>JETBLUE AIRWAYS CORPORATION</t>
  </si>
  <si>
    <t>INTERJET</t>
  </si>
  <si>
    <t>AEROMEXICO SUCURSAL COLOMBIA</t>
  </si>
  <si>
    <t>LAN PERU</t>
  </si>
  <si>
    <t>UNITED AIR LINES INC</t>
  </si>
  <si>
    <t>IBERIA</t>
  </si>
  <si>
    <t>LATAM AIRLINES GROUP S.A SUCURSAL COLOMBIA</t>
  </si>
  <si>
    <t>LACSA</t>
  </si>
  <si>
    <t>FAST COLOMBIA SAS</t>
  </si>
  <si>
    <t>AVIOR AIRLINES,C.A.</t>
  </si>
  <si>
    <t>COPA</t>
  </si>
  <si>
    <t>AIR EUROPA</t>
  </si>
  <si>
    <t>AIR FRANCE</t>
  </si>
  <si>
    <t>AIRES</t>
  </si>
  <si>
    <t>LUFTHANSA</t>
  </si>
  <si>
    <t>DELTA</t>
  </si>
  <si>
    <t>AIR CANADA</t>
  </si>
  <si>
    <t>TAME</t>
  </si>
  <si>
    <t>AEROLINEAS ARGENTINAS</t>
  </si>
  <si>
    <t>TURKISH AIRLINES INC</t>
  </si>
  <si>
    <t>VIVA AIR PERU</t>
  </si>
  <si>
    <t>GEMINI AIRLINES</t>
  </si>
  <si>
    <t>AMERIJET INTERNATIOANL,(FT. LAUDERDALE,FL)</t>
  </si>
  <si>
    <t>Cuadro 2.3 Oferta y Demanda Pasajeros - Principales Rutas Nacionales</t>
  </si>
  <si>
    <t>Incluye operación regular y no regular</t>
  </si>
  <si>
    <t>Ruta</t>
  </si>
  <si>
    <t>BOG-MDE-BOG</t>
  </si>
  <si>
    <t>BOG-CLO-BOG</t>
  </si>
  <si>
    <t>BOG-CTG-BOG</t>
  </si>
  <si>
    <t>BOG-SMR-BOG</t>
  </si>
  <si>
    <t>BOG-PEI-BOG</t>
  </si>
  <si>
    <t>CTG-MDE-CTG</t>
  </si>
  <si>
    <t>BOG-CUC-BOG</t>
  </si>
  <si>
    <t>BOG-MTR-BOG</t>
  </si>
  <si>
    <t>CLO-MDE-CLO</t>
  </si>
  <si>
    <t>MDE-SMR-MDE</t>
  </si>
  <si>
    <t>BOG-VUP-BOG</t>
  </si>
  <si>
    <t>BOG-VVC-BOG</t>
  </si>
  <si>
    <t>ADZ-MDE-ADZ</t>
  </si>
  <si>
    <t>BOG-NVA-BOG</t>
  </si>
  <si>
    <t>BAQ-MDE-BAQ</t>
  </si>
  <si>
    <t>BOG-EYP-BOG</t>
  </si>
  <si>
    <t>BOG-LET-BOG</t>
  </si>
  <si>
    <t>ADZ-CLO-ADZ</t>
  </si>
  <si>
    <t>ADZ-CTG-ADZ</t>
  </si>
  <si>
    <t>BOG-RCH-BOG</t>
  </si>
  <si>
    <t>CLO-CTG-CLO</t>
  </si>
  <si>
    <t>BOG-PSO-BOG</t>
  </si>
  <si>
    <t>EOH-UIB-EOH</t>
  </si>
  <si>
    <t>BOG-MZL-BOG</t>
  </si>
  <si>
    <t>APO-EOH-APO</t>
  </si>
  <si>
    <t>CTG-PEI-CTG</t>
  </si>
  <si>
    <t>MDE-MTR-MDE</t>
  </si>
  <si>
    <t>BOG-IBE-BOG</t>
  </si>
  <si>
    <t>BOG-EJA-BOG</t>
  </si>
  <si>
    <t>BOG-EOH-BOG</t>
  </si>
  <si>
    <t>EOH-MTR-EOH</t>
  </si>
  <si>
    <t>BOG-FLA-BOG</t>
  </si>
  <si>
    <t>EOH-PEI-EOH</t>
  </si>
  <si>
    <t>BOG-PPN-BOG</t>
  </si>
  <si>
    <t>CLO-TCO-CLO</t>
  </si>
  <si>
    <t>PEI-SMR-PEI</t>
  </si>
  <si>
    <t>BOG-UIB-BOG</t>
  </si>
  <si>
    <t>BGA-EOH-BGA</t>
  </si>
  <si>
    <t>CLO-PSO-CLO</t>
  </si>
  <si>
    <t>BOG-PUU-BOG</t>
  </si>
  <si>
    <t>EOH-MZL-EOH</t>
  </si>
  <si>
    <t>BOG-CZU-BOG</t>
  </si>
  <si>
    <t>AXM-EOH-AXM</t>
  </si>
  <si>
    <t>BAQ-BOG-BAQ</t>
  </si>
  <si>
    <t>BGA-BOG-BGA</t>
  </si>
  <si>
    <t>ADZ-BOG-ADZ</t>
  </si>
  <si>
    <t>AXM-BOG-AXM</t>
  </si>
  <si>
    <t>BAQ-CLO-BAQ</t>
  </si>
  <si>
    <t>AUC-BOG-AUC</t>
  </si>
  <si>
    <t>CUC-MDE-CUC</t>
  </si>
  <si>
    <t>BGA-CUC-BGA</t>
  </si>
  <si>
    <t>BGA-MDE-BGA</t>
  </si>
  <si>
    <t>BGA-SMR-BGA</t>
  </si>
  <si>
    <t>BAQ-BGA-BAQ</t>
  </si>
  <si>
    <t>Cuadro 2.3B Oferta y Demanda Pasajeros nacionales rutas troncales por empresa</t>
  </si>
  <si>
    <t>Cuadro 2.4 Oferta y Demanda Pasajeros - Principales rutas internacionales</t>
  </si>
  <si>
    <t>Operación Regular y No regular</t>
  </si>
  <si>
    <t>Mercado - Ruta</t>
  </si>
  <si>
    <t>NORTE AMERICA</t>
  </si>
  <si>
    <t>BOG-MIA-BOG</t>
  </si>
  <si>
    <t>BOG-JFK-BOG</t>
  </si>
  <si>
    <t>MDE-MIA-MDE</t>
  </si>
  <si>
    <t>BOG-MCO-BOG</t>
  </si>
  <si>
    <t>BOG-FLL-BOG</t>
  </si>
  <si>
    <t>FLL-MDE-FLL</t>
  </si>
  <si>
    <t>CLO-MIA-CLO</t>
  </si>
  <si>
    <t>BOG-IAH-BOG</t>
  </si>
  <si>
    <t>BOG-EWR-BOG</t>
  </si>
  <si>
    <t>BOG-YYZ-BOG</t>
  </si>
  <si>
    <t>CTG-FLL-CTG</t>
  </si>
  <si>
    <t>BAQ-MIA-BAQ</t>
  </si>
  <si>
    <t>BOG-LAX-BOG</t>
  </si>
  <si>
    <t>CTG-MIA-CTG</t>
  </si>
  <si>
    <t>ATL-BOG-ATL</t>
  </si>
  <si>
    <t>CLO-FLL-CLO</t>
  </si>
  <si>
    <t>CTG-JFK-CTG</t>
  </si>
  <si>
    <t>BOG-DFW-BOG</t>
  </si>
  <si>
    <t>JFK-MDE-JFK</t>
  </si>
  <si>
    <t>BOG-IAD-BOG</t>
  </si>
  <si>
    <t>AXM-FLL-AXM</t>
  </si>
  <si>
    <t>MIA-PEI-MIA</t>
  </si>
  <si>
    <t>CTG-MCO-CTG</t>
  </si>
  <si>
    <t>MCO-MDE-MCO</t>
  </si>
  <si>
    <t>BOG-LIM-BOG</t>
  </si>
  <si>
    <t>BOG-SCL-BOG</t>
  </si>
  <si>
    <t>BOG-GRU-BOG</t>
  </si>
  <si>
    <t>BOG-UIO-BOG</t>
  </si>
  <si>
    <t>BOG-BUE-BOG</t>
  </si>
  <si>
    <t>BOG-GYE-BOG</t>
  </si>
  <si>
    <t>BOG-CCS-BOG</t>
  </si>
  <si>
    <t>LIM-MDE-LIM</t>
  </si>
  <si>
    <t>CTG-LIM-CTG</t>
  </si>
  <si>
    <t>CLO-LIM-CLO</t>
  </si>
  <si>
    <t>BOG-RIO-BOG</t>
  </si>
  <si>
    <t>BOG-VVI-BOG</t>
  </si>
  <si>
    <t>CLO-GYE-CLO</t>
  </si>
  <si>
    <t>BOG-LPB-BOG</t>
  </si>
  <si>
    <t>CCS-MDE-CCS</t>
  </si>
  <si>
    <t>BOG-CUZ-BOG</t>
  </si>
  <si>
    <t>BLA-BOG-BLA</t>
  </si>
  <si>
    <t>CLO-ESM-CLO</t>
  </si>
  <si>
    <t>BOG-VLN-BOG</t>
  </si>
  <si>
    <t>CCS-CLO-CCS</t>
  </si>
  <si>
    <t>BAQ-CCS-BAQ</t>
  </si>
  <si>
    <t>EUROPA</t>
  </si>
  <si>
    <t>BOG-MAD-BOG</t>
  </si>
  <si>
    <t>MAD-MDE-MAD</t>
  </si>
  <si>
    <t>BCN-BOG-BCN</t>
  </si>
  <si>
    <t>BOG-FRA-BOG</t>
  </si>
  <si>
    <t>BOG-CDG-BOG</t>
  </si>
  <si>
    <t>BOG-LHR-BOG</t>
  </si>
  <si>
    <t>CLO-MAD-CLO</t>
  </si>
  <si>
    <t>BOG-MUC-BOG</t>
  </si>
  <si>
    <t>AMS-CTG-AMS</t>
  </si>
  <si>
    <t>AMS-BOG-AMS</t>
  </si>
  <si>
    <t>BOG-IST-BOG</t>
  </si>
  <si>
    <t>BOG-MEX-BOG</t>
  </si>
  <si>
    <t>BOG-PTY-BOG</t>
  </si>
  <si>
    <t>MDE-PTY-MDE</t>
  </si>
  <si>
    <t>BOG-CUN-BOG</t>
  </si>
  <si>
    <t>CLO-PTY-CLO</t>
  </si>
  <si>
    <t>CTG-PTY-CTG</t>
  </si>
  <si>
    <t>BOG-SJO-BOG</t>
  </si>
  <si>
    <t>BOG-PUJ-BOG</t>
  </si>
  <si>
    <t>BOG-SAL-BOG</t>
  </si>
  <si>
    <t>MDE-MEX-MDE</t>
  </si>
  <si>
    <t>BOG-SDQ-BOG</t>
  </si>
  <si>
    <t>BAQ-PTY-BAQ</t>
  </si>
  <si>
    <t>MDE-SAL-MDE</t>
  </si>
  <si>
    <t>PEI-PTY-PEI</t>
  </si>
  <si>
    <t>ISLAS CARIBE</t>
  </si>
  <si>
    <t>BOG-CUR-BOG</t>
  </si>
  <si>
    <t>BOG-HAV-BOG</t>
  </si>
  <si>
    <t>Cuadro 2.5 Oferta y Demanda Pasajeros Internacionales - Continente y empresa</t>
  </si>
  <si>
    <t>Mercado - Aerolínea</t>
  </si>
  <si>
    <t>TACA INTERNATIONAL</t>
  </si>
  <si>
    <t>BGA-CTG-BGA</t>
  </si>
  <si>
    <t>BOG-TCO-BOG</t>
  </si>
  <si>
    <t>ADZ-BAQ-ADZ</t>
  </si>
  <si>
    <t>BOG-PGT-BOG</t>
  </si>
  <si>
    <t>ADZ-AXM-ADZ</t>
  </si>
  <si>
    <t>BAQ-MTR-BAQ</t>
  </si>
  <si>
    <t>BOG-PCR-BOG</t>
  </si>
  <si>
    <t>BAQ-VUP-BAQ</t>
  </si>
  <si>
    <t>LET-MDE-LET</t>
  </si>
  <si>
    <t>AUC-BGA-AUC</t>
  </si>
  <si>
    <t>CLO-GPI-CLO</t>
  </si>
  <si>
    <t>BOG-IDA-BOG</t>
  </si>
  <si>
    <t>EOH-VVC-EOH</t>
  </si>
  <si>
    <t>CZU-EOH-CZU</t>
  </si>
  <si>
    <t>CLO-PUU-CLO</t>
  </si>
  <si>
    <t>CLO-UIB-CLO</t>
  </si>
  <si>
    <t>BGA-EYP-BGA</t>
  </si>
  <si>
    <t>CUC-EOH-CUC</t>
  </si>
  <si>
    <t>EOH-IBE-EOH</t>
  </si>
  <si>
    <t>BOG-PTL-BOG</t>
  </si>
  <si>
    <t>BOG-SJE-BOG</t>
  </si>
  <si>
    <t>MDE-PEI-MDE</t>
  </si>
  <si>
    <t>AUC-CUC-AUC</t>
  </si>
  <si>
    <t>ADZ-BGA-ADZ</t>
  </si>
  <si>
    <t>BGA-PEI-BGA</t>
  </si>
  <si>
    <t>ADZ-PVA-ADZ</t>
  </si>
  <si>
    <t>BSC-EOH-BSC</t>
  </si>
  <si>
    <t>BOG-IPI-BOG</t>
  </si>
  <si>
    <t>PGT-VVC-PGT</t>
  </si>
  <si>
    <t>APO-BOG-APO</t>
  </si>
  <si>
    <t>BOG-VGP-BOG</t>
  </si>
  <si>
    <t>CLO-LET-CLO</t>
  </si>
  <si>
    <t>PEI-VVC-PEI</t>
  </si>
  <si>
    <t>BOG-MVP-BOG</t>
  </si>
  <si>
    <t>CLO-NVA-CLO</t>
  </si>
  <si>
    <t>BOG-BUN-BOG</t>
  </si>
  <si>
    <t>MVP-VVC-MVP</t>
  </si>
  <si>
    <t>CLO-VVC-CLO</t>
  </si>
  <si>
    <t>BGA-RVE-BGA</t>
  </si>
  <si>
    <t>BOG-RVE-BOG</t>
  </si>
  <si>
    <t>IDA-VVC-IDA</t>
  </si>
  <si>
    <t>BOG-LMC-BOG</t>
  </si>
  <si>
    <t>CLO-IBE-CLO</t>
  </si>
  <si>
    <t>CLO-PTL-CLO</t>
  </si>
  <si>
    <t>CLO-FLA-CLO</t>
  </si>
  <si>
    <t>CTG-MTR-CTG</t>
  </si>
  <si>
    <t>PCR-VVC-PCR</t>
  </si>
  <si>
    <t>BGA-VVC-BGA</t>
  </si>
  <si>
    <t>BOG-SVI-BOG</t>
  </si>
  <si>
    <t>CUC-TBU-CUC</t>
  </si>
  <si>
    <t>BGA-CLO-BGA</t>
  </si>
  <si>
    <t>FLA-LQM-FLA</t>
  </si>
  <si>
    <t>BOG-TME-BOG</t>
  </si>
  <si>
    <t>LQM-PUU-LQM</t>
  </si>
  <si>
    <t>MFS-SJE-MFS</t>
  </si>
  <si>
    <t>IPI-PUU-IPI</t>
  </si>
  <si>
    <t>CLO-IPI-CLO</t>
  </si>
  <si>
    <t>LQM-VGP-LQM</t>
  </si>
  <si>
    <t>BMG-IDA-BMG</t>
  </si>
  <si>
    <t>ADZ-PEI-ADZ</t>
  </si>
  <si>
    <t>BMG-VVC-BMG</t>
  </si>
  <si>
    <t>ACR-SJE-ACR</t>
  </si>
  <si>
    <t>CRU-SJE-CRU</t>
  </si>
  <si>
    <t>9DI-IDA-9DI</t>
  </si>
  <si>
    <t>PCE-PCR-PCE</t>
  </si>
  <si>
    <t>LET-LPD-LET</t>
  </si>
  <si>
    <t>BAQ-SMR-BAQ</t>
  </si>
  <si>
    <t>PCE-VVC-PCE</t>
  </si>
  <si>
    <t>ACR-LCH-ACR</t>
  </si>
  <si>
    <t>SJE-VVC-SJE</t>
  </si>
  <si>
    <t>LMC-VVC-LMC</t>
  </si>
  <si>
    <t>BSC-UIB-BSC</t>
  </si>
  <si>
    <t>LPD-TAR-LPD</t>
  </si>
  <si>
    <t>SJE-TAR-SJE</t>
  </si>
  <si>
    <t>MVP-SJE-MVP</t>
  </si>
  <si>
    <t>LQM-VVC-LQM</t>
  </si>
  <si>
    <t>MVP-TAR-MVP</t>
  </si>
  <si>
    <t>LCH-SJE-LCH</t>
  </si>
  <si>
    <t>TAR-VVC-TAR</t>
  </si>
  <si>
    <t>A02-IDA-A02</t>
  </si>
  <si>
    <t>CRU-VVC-CRU</t>
  </si>
  <si>
    <t>LET-TAP-LET</t>
  </si>
  <si>
    <t>LPD-TAP-LPD</t>
  </si>
  <si>
    <t>MQU-VVC-MQU</t>
  </si>
  <si>
    <t>MTS-MVP-MTS</t>
  </si>
  <si>
    <t>NVA-PUU-NVA</t>
  </si>
  <si>
    <t>NVA-VVC-NVA</t>
  </si>
  <si>
    <t>PUU-VVC-PUU</t>
  </si>
  <si>
    <t>ACR-MFS-ACR</t>
  </si>
  <si>
    <t>CRU-MVP-CRU</t>
  </si>
  <si>
    <t>IDA-PCE-IDA</t>
  </si>
  <si>
    <t>IDA-SJE-IDA</t>
  </si>
  <si>
    <t>LCH-MVP-LCH</t>
  </si>
  <si>
    <t>LCH-VVC-LCH</t>
  </si>
  <si>
    <t>LPD-VVC-LPD</t>
  </si>
  <si>
    <t>VLA-VVC-VLA</t>
  </si>
  <si>
    <t>BMG-VLA-BMG</t>
  </si>
  <si>
    <t>LPD-SJE-LPD</t>
  </si>
  <si>
    <t>EASYFLY S.A</t>
  </si>
  <si>
    <t>SERVICIO AEREO A TERRITORIOS NACIONALES SATENA</t>
  </si>
  <si>
    <t>ALIANSA</t>
  </si>
  <si>
    <t>AIR COLOMBIA</t>
  </si>
  <si>
    <t>AEROLINEA DE ANTIOQUIA S.A.</t>
  </si>
  <si>
    <t>TAC</t>
  </si>
  <si>
    <t>AIR PANAMA</t>
  </si>
  <si>
    <t>OCEANAIR</t>
  </si>
  <si>
    <t>SERVICIO AÉREO REGIONAL "REGAIR" CIA. LTDA.</t>
  </si>
  <si>
    <t>REGIONAL EXPRESS AMERICAS S.A.S.</t>
  </si>
  <si>
    <t>ADZ-PTY-ADZ</t>
  </si>
  <si>
    <t>BGA-PTY-BGA</t>
  </si>
  <si>
    <t>BLB-BOG-BLB</t>
  </si>
  <si>
    <t>BLB-CLO-BLB</t>
  </si>
  <si>
    <t>BLB-CTG-BLB</t>
  </si>
  <si>
    <t>BLB-MDE-BLB</t>
  </si>
  <si>
    <t>BOG-GUA-BOG</t>
  </si>
  <si>
    <t>CLO-MEX-CLO</t>
  </si>
  <si>
    <t>CUN-MDE-CUN</t>
  </si>
  <si>
    <t>ATL-CTG-ATL</t>
  </si>
  <si>
    <t>BOG-PMV-BOG</t>
  </si>
  <si>
    <t>CLO-PMV-CLO</t>
  </si>
  <si>
    <t>MDE-PMV-MDE</t>
  </si>
  <si>
    <t>AUA-BOG-AUA</t>
  </si>
  <si>
    <t>AUA-MDE-AUA</t>
  </si>
  <si>
    <t>AUA-RCH-AUA</t>
  </si>
  <si>
    <t>BOG-SJU-BOG</t>
  </si>
  <si>
    <t>CUR-MDE-CUR</t>
  </si>
  <si>
    <t>MDE-SJU-MDE</t>
  </si>
  <si>
    <t>CENTRO AMERICA</t>
  </si>
  <si>
    <t>SURAMERICA</t>
  </si>
  <si>
    <t>AIR ARUBA</t>
  </si>
  <si>
    <t>ACD-EOH-ACD</t>
  </si>
  <si>
    <t>ACR-FLA-ACR</t>
  </si>
  <si>
    <t>ACR-LET-ACR</t>
  </si>
  <si>
    <t>APO-UIB-APO</t>
  </si>
  <si>
    <t>BMG-PCE-BMG</t>
  </si>
  <si>
    <t>CAQ-EOH-CAQ</t>
  </si>
  <si>
    <t>CRU-PCA-CRU</t>
  </si>
  <si>
    <t>EBG-EOH-EBG</t>
  </si>
  <si>
    <t>EJA-VVC-EJA</t>
  </si>
  <si>
    <t>EOH-FLA-EOH</t>
  </si>
  <si>
    <t>EOH-TLU-EOH</t>
  </si>
  <si>
    <t>FLA-NVA-FLA</t>
  </si>
  <si>
    <t>LCH-LET-LCH</t>
  </si>
  <si>
    <t>LQM-SJE-LQM</t>
  </si>
  <si>
    <t>MFS-PCA-MFS</t>
  </si>
  <si>
    <t>MIT-MVP-MIT</t>
  </si>
  <si>
    <t>PCA-SJE-PCA</t>
  </si>
  <si>
    <t>BOG-MAO-BOG</t>
  </si>
  <si>
    <t>CLO-UIO-CLO</t>
  </si>
  <si>
    <t>BOG-MVD-BOG</t>
  </si>
  <si>
    <t>ASU-BOG-ASU</t>
  </si>
  <si>
    <t>ICELANDAIR</t>
  </si>
  <si>
    <t>CUBANA</t>
  </si>
  <si>
    <t>SWIFTAIR S.A</t>
  </si>
  <si>
    <t>ACR-TAR-ACR</t>
  </si>
  <si>
    <t>ACR-VVC-ACR</t>
  </si>
  <si>
    <t>BAQ-CTG-BAQ</t>
  </si>
  <si>
    <t>BMG-GRM-BMG</t>
  </si>
  <si>
    <t>CLO-EOH-CLO</t>
  </si>
  <si>
    <t>CTG-SBD-CTG</t>
  </si>
  <si>
    <t>EJA-EOH-EJA</t>
  </si>
  <si>
    <t>EJA-SMR-EJA</t>
  </si>
  <si>
    <t>EOH-NQU-EOH</t>
  </si>
  <si>
    <t>EOH-SMR-EOH</t>
  </si>
  <si>
    <t>GRM-VVC-GRM</t>
  </si>
  <si>
    <t>LMC-SJE-LMC</t>
  </si>
  <si>
    <t>LMC-SVI-LMC</t>
  </si>
  <si>
    <t>MIT-VVC-MIT</t>
  </si>
  <si>
    <t>MVP-PCA-MVP</t>
  </si>
  <si>
    <t>NQU-UIB-NQU</t>
  </si>
  <si>
    <t>PCA-VVC-PCA</t>
  </si>
  <si>
    <t>SVI-VVC-SVI</t>
  </si>
  <si>
    <t>MDE-PAC-MDE</t>
  </si>
  <si>
    <t>CLO-SAL-CLO</t>
  </si>
  <si>
    <t>ADZ-SAL-ADZ</t>
  </si>
  <si>
    <t>BAQ-MEX-BAQ</t>
  </si>
  <si>
    <t>AXM-PAC-AXM</t>
  </si>
  <si>
    <t>MDE-SDQ-MDE</t>
  </si>
  <si>
    <t>CTG-PAC-CTG</t>
  </si>
  <si>
    <t>ADZ-CUN-ADZ</t>
  </si>
  <si>
    <t>BOG-ISL-BOG</t>
  </si>
  <si>
    <t>CLO-CUR-CLO</t>
  </si>
  <si>
    <t>BOG-BOS-BOG</t>
  </si>
  <si>
    <t>CTG-YQB-CTG</t>
  </si>
  <si>
    <t>AEX-BOG-AEX</t>
  </si>
  <si>
    <t>CTG-UIO-CTG</t>
  </si>
  <si>
    <t>BOG-REC-BOG</t>
  </si>
  <si>
    <t>BOG-SSA-BOG</t>
  </si>
  <si>
    <t>BOG-FOR-BOG</t>
  </si>
  <si>
    <t>BOG-GIG-BOG</t>
  </si>
  <si>
    <t>Ruta / Empresa</t>
  </si>
  <si>
    <t>AEROVIAS DAP</t>
  </si>
  <si>
    <t>ANDES LINEAS AEREAS S.A.</t>
  </si>
  <si>
    <t>ESTELAR LATIOAMERICANA.C.A.</t>
  </si>
  <si>
    <t>SAN-TA</t>
  </si>
  <si>
    <t>SOLOMON AIRLINES LIMITED</t>
  </si>
  <si>
    <t>AEROLÍNEAS DAMOJH S.A. DE C.V.</t>
  </si>
  <si>
    <t>AEROPOSTAL</t>
  </si>
  <si>
    <t>AEROTRANSPORTE DEL CARIBE C.A.</t>
  </si>
  <si>
    <t>AIR CHARTER SERVICE/ AIR X CHARTER</t>
  </si>
  <si>
    <t>AIR TRANSAT</t>
  </si>
  <si>
    <t>AVANTY</t>
  </si>
  <si>
    <t>COMLUX ARUBA NV</t>
  </si>
  <si>
    <t>CONVIASA</t>
  </si>
  <si>
    <t>CORSAIR INTERNATIONAL</t>
  </si>
  <si>
    <t>EMPRESA VENEZOLANA, LINEA AEREA BOLIVARIANA</t>
  </si>
  <si>
    <t>EUROPE ELITE</t>
  </si>
  <si>
    <t>EUROPEAN AVIATION SERVICES</t>
  </si>
  <si>
    <t>GOL TRANSPORTES AEREOS LTDA</t>
  </si>
  <si>
    <t>JETCOM SA</t>
  </si>
  <si>
    <t>KAISERAIR, INC.</t>
  </si>
  <si>
    <t>SUNRISE AIRWAYS, TRAVEL SERVICE</t>
  </si>
  <si>
    <t>SURINAAMSE LUCHTVAART MAATSCHAPPIJ N.V</t>
  </si>
  <si>
    <t>THOMSONFLY LTD</t>
  </si>
  <si>
    <t>TITAN AIRWAYS LTD.</t>
  </si>
  <si>
    <t>VARMLANDFLYG AB</t>
  </si>
  <si>
    <t>WESTERN GLOBAL</t>
  </si>
  <si>
    <t>XTRA AIRWAYS</t>
  </si>
  <si>
    <t>9DI-A02-9DI</t>
  </si>
  <si>
    <t>9DI-BMG-9DI</t>
  </si>
  <si>
    <t>9DI-VVC-9DI</t>
  </si>
  <si>
    <t>ACR-LPD-ACR</t>
  </si>
  <si>
    <t>ACR-SVI-ACR</t>
  </si>
  <si>
    <t>ADZ-SMR-ADZ</t>
  </si>
  <si>
    <t>APO-MDE-APO</t>
  </si>
  <si>
    <t>AUC-EOH-AUC</t>
  </si>
  <si>
    <t>AUC-PCR-AUC</t>
  </si>
  <si>
    <t>AUC-VVC-AUC</t>
  </si>
  <si>
    <t>BGA-PIM-BGA</t>
  </si>
  <si>
    <t>BGA-VUP-BGA</t>
  </si>
  <si>
    <t>BMG-SJE-BMG</t>
  </si>
  <si>
    <t>BOG-LQM-BOG</t>
  </si>
  <si>
    <t>CAQ-MDE-CAQ</t>
  </si>
  <si>
    <t>CLO-MTR-CLO</t>
  </si>
  <si>
    <t>CLO-PEI-CLO</t>
  </si>
  <si>
    <t>CLO-PPN-CLO</t>
  </si>
  <si>
    <t>CLO-SMR-CLO</t>
  </si>
  <si>
    <t>COG-EOH-COG</t>
  </si>
  <si>
    <t>CRU-MFS-CRU</t>
  </si>
  <si>
    <t>CRU-MTS-CRU</t>
  </si>
  <si>
    <t>CTG-EJA-CTG</t>
  </si>
  <si>
    <t>CTG-EOH-CTG</t>
  </si>
  <si>
    <t>CTG-SMR-CTG</t>
  </si>
  <si>
    <t>CTG-VUP-CTG</t>
  </si>
  <si>
    <t>CUC-SMR-CUC</t>
  </si>
  <si>
    <t>CUC-TIB-CUC</t>
  </si>
  <si>
    <t>EOH-PIM-EOH</t>
  </si>
  <si>
    <t>EOH-TME-EOH</t>
  </si>
  <si>
    <t>EOH-VUP-EOH</t>
  </si>
  <si>
    <t>EYP-VVC-EYP</t>
  </si>
  <si>
    <t>IDA-MVP-IDA</t>
  </si>
  <si>
    <t>IDA-PCR-IDA</t>
  </si>
  <si>
    <t>LCH-LPD-LCH</t>
  </si>
  <si>
    <t>LET-TAR-LET</t>
  </si>
  <si>
    <t>LPD-MVP-LPD</t>
  </si>
  <si>
    <t>LPD-PCA-LPD</t>
  </si>
  <si>
    <t>LQM-SVI-LQM</t>
  </si>
  <si>
    <t>MAP-MUR-MAP</t>
  </si>
  <si>
    <t>MAP-MVP-MAP</t>
  </si>
  <si>
    <t>MAP-SJE-MAP</t>
  </si>
  <si>
    <t>MAP-VVC-MAP</t>
  </si>
  <si>
    <t>MDE-VUP-MDE</t>
  </si>
  <si>
    <t>MFR-MVP-MFR</t>
  </si>
  <si>
    <t>MFS-MIT-MFS</t>
  </si>
  <si>
    <t>MFS-MVP-MFS</t>
  </si>
  <si>
    <t>MFS-VVC-MFS</t>
  </si>
  <si>
    <t>MIT-SJE-MIT</t>
  </si>
  <si>
    <t>MTS-SJE-MTS</t>
  </si>
  <si>
    <t>MUR-MVP-MUR</t>
  </si>
  <si>
    <t>MUR-SJE-MUR</t>
  </si>
  <si>
    <t>MUR-VVC-MUR</t>
  </si>
  <si>
    <t>MVA-SJE-MVA</t>
  </si>
  <si>
    <t>MVA-VVC-MVA</t>
  </si>
  <si>
    <t>MVP-PCE-MVP</t>
  </si>
  <si>
    <t>MVP-TAP-MVP</t>
  </si>
  <si>
    <t>MZL-PEI-MZL</t>
  </si>
  <si>
    <t>PCA-TAR-PCA</t>
  </si>
  <si>
    <t>PCE-PIM-PCE</t>
  </si>
  <si>
    <t>PCE-VLA-PCE</t>
  </si>
  <si>
    <t>PEI-TLU-PEI</t>
  </si>
  <si>
    <t>PIM-SJE-PIM</t>
  </si>
  <si>
    <t>PIM-TME-PIM</t>
  </si>
  <si>
    <t>PIM-VVC-PIM</t>
  </si>
  <si>
    <t>RVE-TME-RVE</t>
  </si>
  <si>
    <t>SJE-TAP-SJE</t>
  </si>
  <si>
    <t>TAP-TAR-TAP</t>
  </si>
  <si>
    <t>TAP-VVC-TAP</t>
  </si>
  <si>
    <t>VGP-VVC-VGP</t>
  </si>
  <si>
    <t>BAQ-SDQ-BAQ</t>
  </si>
  <si>
    <t>BOG-STI-BOG</t>
  </si>
  <si>
    <t>BOG-TLC-BOG</t>
  </si>
  <si>
    <t>CTG-SAL-CTG</t>
  </si>
  <si>
    <t>CTG-SJO-CTG</t>
  </si>
  <si>
    <t>CTG-GUA-CTG</t>
  </si>
  <si>
    <t>CTG-MEX-CTG</t>
  </si>
  <si>
    <t>ADZ-SJO-ADZ</t>
  </si>
  <si>
    <t>CTG-YUL-CTG</t>
  </si>
  <si>
    <t>ADZ-YUL-ADZ</t>
  </si>
  <si>
    <t>CTG-SAV-CTG</t>
  </si>
  <si>
    <t>BOG-ORD-BOG</t>
  </si>
  <si>
    <t>CTG-JAX-CTG</t>
  </si>
  <si>
    <t>ADZ-YWG-ADZ</t>
  </si>
  <si>
    <t>CTG-OPF-CTG</t>
  </si>
  <si>
    <t>BHM-CTG-BHM</t>
  </si>
  <si>
    <t>CTG-YYZ-CTG</t>
  </si>
  <si>
    <t>BOG-BRO-BOG</t>
  </si>
  <si>
    <t>MIA-SMR-MIA</t>
  </si>
  <si>
    <t>BOG-SAT-BOG</t>
  </si>
  <si>
    <t>CUC-LTX-CUC</t>
  </si>
  <si>
    <t>CTG-GYE-CTG</t>
  </si>
  <si>
    <t>MAR-PEI-MAR</t>
  </si>
  <si>
    <t>CTG-MEC-CTG</t>
  </si>
  <si>
    <t>LET-RBR-LET</t>
  </si>
  <si>
    <t>ANF-BOG-ANF</t>
  </si>
  <si>
    <t>CCS-PEI-CCS</t>
  </si>
  <si>
    <t>CLO-VVI-CLO</t>
  </si>
  <si>
    <t>CTG-RBR-CTG</t>
  </si>
  <si>
    <t>GYE-MDE-GYE</t>
  </si>
  <si>
    <t>CLO-COR-CLO</t>
  </si>
  <si>
    <t>ARI-CLO-ARI</t>
  </si>
  <si>
    <t>BOG-CCP-BOG</t>
  </si>
  <si>
    <t>CLO-MVD-CLO</t>
  </si>
  <si>
    <t>CLO-PBM-CLO</t>
  </si>
  <si>
    <t>BAQ-LSP-BAQ</t>
  </si>
  <si>
    <t>MDE-MEC-MDE</t>
  </si>
  <si>
    <t>CTG-IGR-CTG</t>
  </si>
  <si>
    <t>CTG-MAR-CTG</t>
  </si>
  <si>
    <t>MDE-VLN-MDE</t>
  </si>
  <si>
    <t>BAQ-MAO-BAQ</t>
  </si>
  <si>
    <t>BAQ-MAR-BAQ</t>
  </si>
  <si>
    <t>BAQ-UIO-BAQ</t>
  </si>
  <si>
    <t>BUE-CLO-BUE</t>
  </si>
  <si>
    <t>BOG-CNF-BOG</t>
  </si>
  <si>
    <t>MAR-MDE-MAR</t>
  </si>
  <si>
    <t>MAR-RCH-MAR</t>
  </si>
  <si>
    <t>ARI-BOG-ARI</t>
  </si>
  <si>
    <t>MDE-SCL-MDE</t>
  </si>
  <si>
    <t>AEP-BAQ-AEP</t>
  </si>
  <si>
    <t>BOG-TRU-BOG</t>
  </si>
  <si>
    <t>CDG-CTG-CDG</t>
  </si>
  <si>
    <t>BOG-MXP-BOG</t>
  </si>
  <si>
    <t>CTG-FPO-CTG</t>
  </si>
  <si>
    <t>CTG-LIS-CTG</t>
  </si>
  <si>
    <t>BAQ-BUD-BAQ</t>
  </si>
  <si>
    <t>BUD-CTG-BUD</t>
  </si>
  <si>
    <t>BAQ-LEU-BAQ</t>
  </si>
  <si>
    <t>CTG-LIR-CTG</t>
  </si>
  <si>
    <t>BCN-CLO-BCN</t>
  </si>
  <si>
    <t>HAV-MDE-HAV</t>
  </si>
  <si>
    <t>MDE-POS-MDE</t>
  </si>
  <si>
    <t>ACR-LMC-ACR</t>
  </si>
  <si>
    <t>MFR-SJE-MFR</t>
  </si>
  <si>
    <t>PCE-SJE-PCE</t>
  </si>
  <si>
    <t>BMG-PGM-BMG</t>
  </si>
  <si>
    <t>CRU-TAR-CRU</t>
  </si>
  <si>
    <t>CTG-MMP-CTG</t>
  </si>
  <si>
    <t>PGM-VVC-PGM</t>
  </si>
  <si>
    <t>Boletín Oferta y Demanda Octubre 2019</t>
  </si>
  <si>
    <t>Oct 2019 / Oct 2018</t>
  </si>
  <si>
    <t>Ene - Oct 2018</t>
  </si>
  <si>
    <t>Ene - Oct 2019</t>
  </si>
  <si>
    <t>Ene - Oct 2019 / Ene - Oct 2018</t>
  </si>
  <si>
    <t>Octubre de 2019</t>
  </si>
  <si>
    <t>Octubre de 2018</t>
  </si>
  <si>
    <t>Enero - Octubre 2019</t>
  </si>
  <si>
    <t>Enero - Octubre 2018</t>
  </si>
  <si>
    <t>ABSA</t>
  </si>
  <si>
    <t>ADZ-CUC-ADZ</t>
  </si>
  <si>
    <t>CTG-CUC-CTG</t>
  </si>
  <si>
    <t>FLA-IBE-FLA</t>
  </si>
  <si>
    <t>IBE-NVA-IBE</t>
  </si>
  <si>
    <t>IBE-TCO-IBE</t>
  </si>
  <si>
    <t>9DI-SJE-9DI</t>
  </si>
  <si>
    <t>IDA-MDE-IDA</t>
  </si>
  <si>
    <t>PAC-SMR-PAC</t>
  </si>
  <si>
    <t>CPQ-MDE-CPQ</t>
  </si>
  <si>
    <t>MAO-MDE-MAO</t>
  </si>
  <si>
    <t>GRU-MDE-GRU</t>
  </si>
  <si>
    <t>BOG-MAR-BOG</t>
  </si>
  <si>
    <t>BOG-CPQ-BOG</t>
  </si>
  <si>
    <t>GIG-MDE-GIG</t>
  </si>
  <si>
    <t>CLO-GRU-CLO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</si>
</sst>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b/>
      <sz val="18"/>
      <color indexed="18"/>
      <name val="Arial"/>
      <family val="2"/>
    </font>
    <font>
      <b/>
      <sz val="19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19"/>
      <color theme="2"/>
      <name val="Arial"/>
      <family val="2"/>
    </font>
    <font>
      <b/>
      <sz val="18"/>
      <color theme="2"/>
      <name val="Arial"/>
      <family val="2"/>
    </font>
    <font>
      <b/>
      <sz val="16"/>
      <color theme="2"/>
      <name val="Arial"/>
      <family val="2"/>
    </font>
    <font>
      <b/>
      <sz val="15"/>
      <color indexed="18"/>
      <name val="Arial"/>
      <family val="2"/>
    </font>
    <font>
      <sz val="14"/>
      <color indexed="18"/>
      <name val="Arial"/>
      <family val="2"/>
    </font>
    <font>
      <b/>
      <sz val="13"/>
      <color indexed="18"/>
      <name val="Arial"/>
      <family val="2"/>
    </font>
    <font>
      <u/>
      <sz val="10"/>
      <color indexed="12"/>
      <name val="Courier"/>
      <family val="3"/>
    </font>
    <font>
      <u/>
      <sz val="12"/>
      <color indexed="1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2"/>
      <color indexed="18"/>
      <name val="Arial"/>
      <family val="2"/>
    </font>
    <font>
      <b/>
      <sz val="12"/>
      <color indexed="12"/>
      <name val="Arial"/>
      <family val="2"/>
    </font>
    <font>
      <sz val="11"/>
      <color indexed="18"/>
      <name val="Arial"/>
      <family val="2"/>
    </font>
    <font>
      <sz val="10"/>
      <color indexed="81"/>
      <name val="Arial"/>
      <family val="2"/>
    </font>
    <font>
      <sz val="8"/>
      <color indexed="81"/>
      <name val="Tahoma"/>
      <family val="2"/>
    </font>
    <font>
      <sz val="10"/>
      <color rgb="FF002060"/>
      <name val="Arial"/>
      <family val="2"/>
    </font>
    <font>
      <b/>
      <sz val="24"/>
      <color rgb="FF002060"/>
      <name val="Arial"/>
      <family val="2"/>
    </font>
    <font>
      <b/>
      <sz val="19"/>
      <color rgb="FF002060"/>
      <name val="Arial"/>
      <family val="2"/>
    </font>
    <font>
      <u/>
      <sz val="12"/>
      <color rgb="FF002060"/>
      <name val="Arial"/>
      <family val="2"/>
    </font>
    <font>
      <b/>
      <sz val="20"/>
      <color rgb="FF002060"/>
      <name val="Arial"/>
      <family val="2"/>
    </font>
    <font>
      <b/>
      <sz val="18"/>
      <color rgb="FF002060"/>
      <name val="Arial"/>
      <family val="2"/>
    </font>
    <font>
      <sz val="10"/>
      <name val="Courier"/>
      <family val="3"/>
    </font>
    <font>
      <b/>
      <u/>
      <sz val="20"/>
      <color theme="5" tint="-0.499984740745262"/>
      <name val="Century Gothic"/>
      <family val="2"/>
    </font>
    <font>
      <sz val="10"/>
      <color rgb="FF002060"/>
      <name val="Century Gothic"/>
      <family val="2"/>
    </font>
    <font>
      <b/>
      <sz val="12"/>
      <color rgb="FF002060"/>
      <name val="Century Gothic"/>
      <family val="2"/>
    </font>
    <font>
      <sz val="12"/>
      <color rgb="FF002060"/>
      <name val="Century Gothic"/>
      <family val="2"/>
    </font>
    <font>
      <sz val="11"/>
      <color rgb="FF002060"/>
      <name val="Century Gothic"/>
      <family val="2"/>
    </font>
    <font>
      <sz val="13"/>
      <color rgb="FF002060"/>
      <name val="Century Gothic"/>
      <family val="2"/>
    </font>
    <font>
      <b/>
      <u/>
      <sz val="18"/>
      <color theme="5" tint="-0.499984740745262"/>
      <name val="Century Gothic"/>
      <family val="2"/>
    </font>
    <font>
      <b/>
      <sz val="13"/>
      <color indexed="56"/>
      <name val="Century Gothic"/>
      <family val="2"/>
    </font>
    <font>
      <sz val="13"/>
      <color indexed="56"/>
      <name val="Century Gothic"/>
      <family val="2"/>
    </font>
    <font>
      <sz val="10"/>
      <name val="Century Gothic"/>
      <family val="2"/>
    </font>
    <font>
      <u/>
      <sz val="10"/>
      <color indexed="12"/>
      <name val="MS Sans Serif"/>
      <family val="2"/>
    </font>
    <font>
      <sz val="11"/>
      <color indexed="48"/>
      <name val="Arial"/>
      <family val="2"/>
    </font>
    <font>
      <b/>
      <sz val="9"/>
      <name val="Century Gothic"/>
      <family val="2"/>
    </font>
    <font>
      <b/>
      <sz val="15"/>
      <name val="Century Gothic"/>
      <family val="2"/>
    </font>
    <font>
      <b/>
      <sz val="14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1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10"/>
      <color rgb="FF0033CC"/>
      <name val="Century Gothic"/>
      <family val="2"/>
    </font>
    <font>
      <sz val="10"/>
      <color rgb="FF0070C0"/>
      <name val="Century Gothic"/>
      <family val="2"/>
    </font>
    <font>
      <b/>
      <sz val="10"/>
      <color theme="6" tint="-0.499984740745262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rgb="FF0070C0"/>
      <name val="Century Gothic"/>
      <family val="2"/>
    </font>
    <font>
      <sz val="10"/>
      <name val="MS Sans Serif"/>
      <family val="2"/>
    </font>
    <font>
      <b/>
      <sz val="13"/>
      <name val="Century Gothic"/>
      <family val="2"/>
    </font>
    <font>
      <sz val="13"/>
      <name val="Century Gothic"/>
      <family val="2"/>
    </font>
    <font>
      <b/>
      <i/>
      <sz val="11"/>
      <name val="Century Gothic"/>
      <family val="2"/>
    </font>
    <font>
      <b/>
      <i/>
      <sz val="10"/>
      <name val="Century Gothic"/>
      <family val="2"/>
    </font>
    <font>
      <sz val="11"/>
      <color indexed="12"/>
      <name val="Century Gothic"/>
      <family val="2"/>
    </font>
    <font>
      <b/>
      <sz val="10"/>
      <color indexed="12"/>
      <name val="Century Gothic"/>
      <family val="2"/>
    </font>
    <font>
      <u/>
      <sz val="12"/>
      <color indexed="48"/>
      <name val="Arial"/>
      <family val="2"/>
    </font>
    <font>
      <sz val="14"/>
      <name val="Century Gothic"/>
      <family val="2"/>
    </font>
    <font>
      <sz val="12"/>
      <color indexed="12"/>
      <name val="Century Gothic"/>
      <family val="2"/>
    </font>
    <font>
      <b/>
      <sz val="16"/>
      <name val="Century Gothic"/>
      <family val="2"/>
    </font>
    <font>
      <sz val="15"/>
      <name val="Century Gothic"/>
      <family val="2"/>
    </font>
    <font>
      <b/>
      <i/>
      <sz val="13"/>
      <name val="Century Gothic"/>
      <family val="2"/>
    </font>
    <font>
      <sz val="11"/>
      <color theme="1"/>
      <name val="Calibri"/>
      <family val="2"/>
      <scheme val="minor"/>
    </font>
    <font>
      <b/>
      <sz val="12"/>
      <color indexed="12"/>
      <name val="Century Gothic"/>
      <family val="2"/>
    </font>
    <font>
      <b/>
      <sz val="11"/>
      <color indexed="12"/>
      <name val="Century Gothic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theme="0" tint="-0.24994659260841701"/>
      </bottom>
      <diagonal/>
    </border>
    <border>
      <left/>
      <right style="thick">
        <color indexed="64"/>
      </right>
      <top style="thick">
        <color indexed="64"/>
      </top>
      <bottom style="medium">
        <color theme="0" tint="-0.24994659260841701"/>
      </bottom>
      <diagonal/>
    </border>
    <border>
      <left style="thick">
        <color indexed="64"/>
      </left>
      <right style="medium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ck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indexed="64"/>
      </left>
      <right style="medium">
        <color indexed="64"/>
      </right>
      <top style="medium">
        <color theme="0" tint="-0.24994659260841701"/>
      </top>
      <bottom style="thick">
        <color indexed="64"/>
      </bottom>
      <diagonal/>
    </border>
    <border>
      <left/>
      <right style="thick">
        <color indexed="64"/>
      </right>
      <top style="medium">
        <color theme="0" tint="-0.24994659260841701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14996795556505021"/>
      </bottom>
      <diagonal/>
    </border>
    <border>
      <left style="thick">
        <color indexed="64"/>
      </left>
      <right style="thick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ck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indexed="64"/>
      </left>
      <right style="thick">
        <color indexed="64"/>
      </right>
      <top style="thin">
        <color theme="0" tint="-0.14996795556505021"/>
      </top>
      <bottom style="thick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ck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/>
    <xf numFmtId="37" fontId="30" fillId="0" borderId="0"/>
    <xf numFmtId="37" fontId="30" fillId="0" borderId="0"/>
    <xf numFmtId="0" fontId="41" fillId="0" borderId="0" applyNumberFormat="0" applyFill="0" applyBorder="0" applyAlignment="0" applyProtection="0"/>
    <xf numFmtId="37" fontId="30" fillId="0" borderId="0"/>
    <xf numFmtId="0" fontId="60" fillId="0" borderId="0"/>
    <xf numFmtId="9" fontId="73" fillId="0" borderId="0" applyFont="0" applyFill="0" applyBorder="0" applyAlignment="0" applyProtection="0"/>
  </cellStyleXfs>
  <cellXfs count="412">
    <xf numFmtId="0" fontId="0" fillId="0" borderId="0" xfId="0"/>
    <xf numFmtId="0" fontId="4" fillId="2" borderId="1" xfId="2" applyFont="1" applyFill="1" applyBorder="1"/>
    <xf numFmtId="0" fontId="3" fillId="2" borderId="2" xfId="2" applyFont="1" applyFill="1" applyBorder="1"/>
    <xf numFmtId="0" fontId="5" fillId="2" borderId="3" xfId="2" applyFont="1" applyFill="1" applyBorder="1"/>
    <xf numFmtId="0" fontId="3" fillId="2" borderId="4" xfId="2" applyFont="1" applyFill="1" applyBorder="1"/>
    <xf numFmtId="0" fontId="6" fillId="2" borderId="3" xfId="2" applyFont="1" applyFill="1" applyBorder="1"/>
    <xf numFmtId="0" fontId="7" fillId="2" borderId="3" xfId="2" applyFont="1" applyFill="1" applyBorder="1"/>
    <xf numFmtId="0" fontId="8" fillId="2" borderId="3" xfId="2" applyFont="1" applyFill="1" applyBorder="1"/>
    <xf numFmtId="0" fontId="4" fillId="2" borderId="3" xfId="2" applyFont="1" applyFill="1" applyBorder="1"/>
    <xf numFmtId="0" fontId="3" fillId="4" borderId="7" xfId="2" applyFont="1" applyFill="1" applyBorder="1"/>
    <xf numFmtId="0" fontId="3" fillId="4" borderId="8" xfId="2" applyFont="1" applyFill="1" applyBorder="1"/>
    <xf numFmtId="0" fontId="14" fillId="5" borderId="9" xfId="2" applyFont="1" applyFill="1" applyBorder="1"/>
    <xf numFmtId="0" fontId="16" fillId="5" borderId="10" xfId="1" applyFont="1" applyFill="1" applyBorder="1" applyAlignment="1">
      <alignment horizontal="left" indent="1"/>
    </xf>
    <xf numFmtId="0" fontId="17" fillId="6" borderId="11" xfId="2" applyFont="1" applyFill="1" applyBorder="1"/>
    <xf numFmtId="0" fontId="18" fillId="6" borderId="12" xfId="1" applyFont="1" applyFill="1" applyBorder="1" applyAlignment="1">
      <alignment horizontal="left" indent="1"/>
    </xf>
    <xf numFmtId="0" fontId="17" fillId="7" borderId="13" xfId="2" applyFont="1" applyFill="1" applyBorder="1"/>
    <xf numFmtId="0" fontId="18" fillId="7" borderId="14" xfId="1" applyFont="1" applyFill="1" applyBorder="1" applyAlignment="1">
      <alignment horizontal="left" indent="1"/>
    </xf>
    <xf numFmtId="0" fontId="17" fillId="6" borderId="13" xfId="2" applyFont="1" applyFill="1" applyBorder="1"/>
    <xf numFmtId="0" fontId="18" fillId="6" borderId="14" xfId="3" applyFont="1" applyFill="1" applyBorder="1" applyAlignment="1" applyProtection="1">
      <alignment horizontal="left" indent="1"/>
    </xf>
    <xf numFmtId="0" fontId="18" fillId="7" borderId="14" xfId="3" applyFont="1" applyFill="1" applyBorder="1" applyAlignment="1" applyProtection="1">
      <alignment horizontal="left" indent="1"/>
    </xf>
    <xf numFmtId="0" fontId="17" fillId="7" borderId="15" xfId="2" applyFont="1" applyFill="1" applyBorder="1"/>
    <xf numFmtId="0" fontId="18" fillId="7" borderId="16" xfId="3" applyFont="1" applyFill="1" applyBorder="1" applyAlignment="1" applyProtection="1">
      <alignment horizontal="left" indent="1"/>
    </xf>
    <xf numFmtId="0" fontId="24" fillId="9" borderId="17" xfId="5" applyFont="1" applyFill="1" applyBorder="1"/>
    <xf numFmtId="0" fontId="24" fillId="9" borderId="0" xfId="5" applyFont="1" applyFill="1"/>
    <xf numFmtId="0" fontId="25" fillId="9" borderId="18" xfId="5" applyFont="1" applyFill="1" applyBorder="1"/>
    <xf numFmtId="0" fontId="26" fillId="9" borderId="19" xfId="5" applyFont="1" applyFill="1" applyBorder="1"/>
    <xf numFmtId="0" fontId="28" fillId="9" borderId="18" xfId="5" applyFont="1" applyFill="1" applyBorder="1"/>
    <xf numFmtId="0" fontId="29" fillId="9" borderId="19" xfId="5" applyFont="1" applyFill="1" applyBorder="1"/>
    <xf numFmtId="37" fontId="31" fillId="9" borderId="0" xfId="6" applyFont="1" applyFill="1"/>
    <xf numFmtId="37" fontId="32" fillId="9" borderId="0" xfId="6" applyFont="1" applyFill="1"/>
    <xf numFmtId="37" fontId="33" fillId="9" borderId="0" xfId="6" applyFont="1" applyFill="1"/>
    <xf numFmtId="37" fontId="34" fillId="9" borderId="0" xfId="6" applyFont="1" applyFill="1" applyAlignment="1">
      <alignment horizontal="left" indent="1"/>
    </xf>
    <xf numFmtId="37" fontId="35" fillId="9" borderId="0" xfId="6" applyFont="1" applyFill="1"/>
    <xf numFmtId="2" fontId="35" fillId="9" borderId="0" xfId="6" applyNumberFormat="1" applyFont="1" applyFill="1"/>
    <xf numFmtId="37" fontId="36" fillId="9" borderId="0" xfId="6" applyFont="1" applyFill="1" applyAlignment="1">
      <alignment horizontal="left" indent="1"/>
    </xf>
    <xf numFmtId="37" fontId="37" fillId="9" borderId="0" xfId="6" applyFont="1" applyFill="1"/>
    <xf numFmtId="37" fontId="36" fillId="9" borderId="0" xfId="6" applyFont="1" applyFill="1" applyAlignment="1">
      <alignment horizontal="left" indent="2"/>
    </xf>
    <xf numFmtId="37" fontId="40" fillId="0" borderId="0" xfId="7" applyFont="1"/>
    <xf numFmtId="37" fontId="46" fillId="10" borderId="22" xfId="7" applyFont="1" applyFill="1" applyBorder="1" applyAlignment="1">
      <alignment horizontal="centerContinuous"/>
    </xf>
    <xf numFmtId="37" fontId="46" fillId="10" borderId="23" xfId="7" applyFont="1" applyFill="1" applyBorder="1" applyAlignment="1">
      <alignment horizontal="centerContinuous"/>
    </xf>
    <xf numFmtId="37" fontId="46" fillId="10" borderId="24" xfId="7" applyFont="1" applyFill="1" applyBorder="1" applyAlignment="1">
      <alignment horizontal="centerContinuous"/>
    </xf>
    <xf numFmtId="37" fontId="46" fillId="10" borderId="27" xfId="7" applyFont="1" applyFill="1" applyBorder="1"/>
    <xf numFmtId="37" fontId="46" fillId="10" borderId="28" xfId="7" applyFont="1" applyFill="1" applyBorder="1"/>
    <xf numFmtId="37" fontId="46" fillId="10" borderId="29" xfId="7" applyFont="1" applyFill="1" applyBorder="1"/>
    <xf numFmtId="37" fontId="48" fillId="10" borderId="27" xfId="7" applyFont="1" applyFill="1" applyBorder="1" applyAlignment="1">
      <alignment horizontal="center" vertical="center"/>
    </xf>
    <xf numFmtId="37" fontId="48" fillId="10" borderId="29" xfId="7" applyFont="1" applyFill="1" applyBorder="1" applyAlignment="1">
      <alignment horizontal="center" vertical="center"/>
    </xf>
    <xf numFmtId="37" fontId="49" fillId="10" borderId="30" xfId="7" applyFont="1" applyFill="1" applyBorder="1" applyAlignment="1">
      <alignment horizontal="center" vertical="center" wrapText="1"/>
    </xf>
    <xf numFmtId="37" fontId="49" fillId="10" borderId="31" xfId="7" applyFont="1" applyFill="1" applyBorder="1" applyAlignment="1">
      <alignment horizontal="center" vertical="center" wrapText="1"/>
    </xf>
    <xf numFmtId="37" fontId="49" fillId="10" borderId="32" xfId="7" applyFont="1" applyFill="1" applyBorder="1" applyAlignment="1">
      <alignment horizontal="center" vertical="center" wrapText="1"/>
    </xf>
    <xf numFmtId="37" fontId="48" fillId="6" borderId="0" xfId="7" applyFont="1" applyFill="1" applyAlignment="1">
      <alignment horizontal="left"/>
    </xf>
    <xf numFmtId="37" fontId="50" fillId="6" borderId="36" xfId="7" applyFont="1" applyFill="1" applyBorder="1" applyAlignment="1">
      <alignment horizontal="right"/>
    </xf>
    <xf numFmtId="3" fontId="50" fillId="6" borderId="37" xfId="7" applyNumberFormat="1" applyFont="1" applyFill="1" applyBorder="1" applyAlignment="1">
      <alignment horizontal="center"/>
    </xf>
    <xf numFmtId="10" fontId="50" fillId="6" borderId="26" xfId="7" applyNumberFormat="1" applyFont="1" applyFill="1" applyBorder="1" applyAlignment="1">
      <alignment horizontal="center"/>
    </xf>
    <xf numFmtId="37" fontId="50" fillId="6" borderId="36" xfId="7" applyFont="1" applyFill="1" applyBorder="1"/>
    <xf numFmtId="3" fontId="50" fillId="6" borderId="37" xfId="7" applyNumberFormat="1" applyFont="1" applyFill="1" applyBorder="1" applyAlignment="1">
      <alignment horizontal="right" indent="1"/>
    </xf>
    <xf numFmtId="10" fontId="50" fillId="6" borderId="38" xfId="7" applyNumberFormat="1" applyFont="1" applyFill="1" applyBorder="1" applyAlignment="1">
      <alignment horizontal="center" vertical="center"/>
    </xf>
    <xf numFmtId="37" fontId="50" fillId="6" borderId="25" xfId="7" applyFont="1" applyFill="1" applyBorder="1"/>
    <xf numFmtId="37" fontId="50" fillId="6" borderId="37" xfId="7" applyFont="1" applyFill="1" applyBorder="1" applyAlignment="1">
      <alignment horizontal="right"/>
    </xf>
    <xf numFmtId="10" fontId="46" fillId="6" borderId="38" xfId="7" applyNumberFormat="1" applyFont="1" applyFill="1" applyBorder="1" applyAlignment="1">
      <alignment horizontal="center" vertical="center"/>
    </xf>
    <xf numFmtId="37" fontId="50" fillId="6" borderId="25" xfId="7" applyFont="1" applyFill="1" applyBorder="1" applyAlignment="1">
      <alignment horizontal="right"/>
    </xf>
    <xf numFmtId="37" fontId="48" fillId="6" borderId="0" xfId="7" applyFont="1" applyFill="1" applyAlignment="1">
      <alignment horizontal="left" vertical="center"/>
    </xf>
    <xf numFmtId="37" fontId="50" fillId="6" borderId="36" xfId="7" applyFont="1" applyFill="1" applyBorder="1" applyAlignment="1">
      <alignment horizontal="right" vertical="center"/>
    </xf>
    <xf numFmtId="3" fontId="50" fillId="6" borderId="37" xfId="7" applyNumberFormat="1" applyFont="1" applyFill="1" applyBorder="1" applyAlignment="1">
      <alignment horizontal="center" vertical="center"/>
    </xf>
    <xf numFmtId="3" fontId="50" fillId="6" borderId="37" xfId="7" applyNumberFormat="1" applyFont="1" applyFill="1" applyBorder="1" applyAlignment="1">
      <alignment horizontal="right" vertical="center"/>
    </xf>
    <xf numFmtId="37" fontId="50" fillId="6" borderId="25" xfId="7" applyFont="1" applyFill="1" applyBorder="1" applyAlignment="1">
      <alignment horizontal="right" vertical="center"/>
    </xf>
    <xf numFmtId="37" fontId="50" fillId="6" borderId="37" xfId="7" applyFont="1" applyFill="1" applyBorder="1" applyAlignment="1">
      <alignment horizontal="right" vertical="center"/>
    </xf>
    <xf numFmtId="10" fontId="50" fillId="6" borderId="26" xfId="7" applyNumberFormat="1" applyFont="1" applyFill="1" applyBorder="1" applyAlignment="1">
      <alignment horizontal="center" vertical="center"/>
    </xf>
    <xf numFmtId="37" fontId="49" fillId="6" borderId="22" xfId="7" applyFont="1" applyFill="1" applyBorder="1" applyAlignment="1">
      <alignment horizontal="left"/>
    </xf>
    <xf numFmtId="37" fontId="49" fillId="6" borderId="24" xfId="7" applyFont="1" applyFill="1" applyBorder="1" applyAlignment="1">
      <alignment horizontal="left"/>
    </xf>
    <xf numFmtId="37" fontId="49" fillId="6" borderId="25" xfId="7" applyFont="1" applyFill="1" applyBorder="1" applyAlignment="1">
      <alignment horizontal="left"/>
    </xf>
    <xf numFmtId="37" fontId="40" fillId="6" borderId="26" xfId="7" applyFont="1" applyFill="1" applyBorder="1"/>
    <xf numFmtId="37" fontId="40" fillId="6" borderId="23" xfId="7" applyFont="1" applyFill="1" applyBorder="1"/>
    <xf numFmtId="2" fontId="40" fillId="6" borderId="33" xfId="7" applyNumberFormat="1" applyFont="1" applyFill="1" applyBorder="1"/>
    <xf numFmtId="2" fontId="40" fillId="6" borderId="24" xfId="7" applyNumberFormat="1" applyFont="1" applyFill="1" applyBorder="1"/>
    <xf numFmtId="2" fontId="40" fillId="6" borderId="35" xfId="7" applyNumberFormat="1" applyFont="1" applyFill="1" applyBorder="1"/>
    <xf numFmtId="2" fontId="46" fillId="6" borderId="35" xfId="7" applyNumberFormat="1" applyFont="1" applyFill="1" applyBorder="1"/>
    <xf numFmtId="37" fontId="40" fillId="6" borderId="0" xfId="7" applyFont="1" applyFill="1"/>
    <xf numFmtId="10" fontId="50" fillId="6" borderId="26" xfId="7" applyNumberFormat="1" applyFont="1" applyFill="1" applyBorder="1" applyAlignment="1">
      <alignment horizontal="right" indent="1"/>
    </xf>
    <xf numFmtId="10" fontId="46" fillId="6" borderId="38" xfId="7" applyNumberFormat="1" applyFont="1" applyFill="1" applyBorder="1" applyAlignment="1">
      <alignment horizontal="right" indent="1"/>
    </xf>
    <xf numFmtId="37" fontId="49" fillId="6" borderId="27" xfId="7" applyFont="1" applyFill="1" applyBorder="1" applyAlignment="1">
      <alignment horizontal="left"/>
    </xf>
    <xf numFmtId="37" fontId="40" fillId="6" borderId="28" xfId="7" applyFont="1" applyFill="1" applyBorder="1"/>
    <xf numFmtId="37" fontId="50" fillId="6" borderId="27" xfId="7" applyFont="1" applyFill="1" applyBorder="1" applyAlignment="1">
      <alignment horizontal="right"/>
    </xf>
    <xf numFmtId="10" fontId="50" fillId="6" borderId="29" xfId="7" applyNumberFormat="1" applyFont="1" applyFill="1" applyBorder="1" applyAlignment="1">
      <alignment horizontal="right" indent="1"/>
    </xf>
    <xf numFmtId="10" fontId="46" fillId="6" borderId="32" xfId="7" applyNumberFormat="1" applyFont="1" applyFill="1" applyBorder="1" applyAlignment="1">
      <alignment horizontal="right" indent="1"/>
    </xf>
    <xf numFmtId="37" fontId="49" fillId="6" borderId="26" xfId="7" applyFont="1" applyFill="1" applyBorder="1" applyAlignment="1">
      <alignment horizontal="left"/>
    </xf>
    <xf numFmtId="2" fontId="40" fillId="6" borderId="37" xfId="7" applyNumberFormat="1" applyFont="1" applyFill="1" applyBorder="1"/>
    <xf numFmtId="2" fontId="40" fillId="6" borderId="26" xfId="7" applyNumberFormat="1" applyFont="1" applyFill="1" applyBorder="1"/>
    <xf numFmtId="2" fontId="40" fillId="6" borderId="36" xfId="7" applyNumberFormat="1" applyFont="1" applyFill="1" applyBorder="1"/>
    <xf numFmtId="37" fontId="49" fillId="6" borderId="29" xfId="7" applyFont="1" applyFill="1" applyBorder="1"/>
    <xf numFmtId="0" fontId="40" fillId="0" borderId="0" xfId="9" applyNumberFormat="1" applyFont="1"/>
    <xf numFmtId="37" fontId="49" fillId="0" borderId="0" xfId="7" applyFont="1"/>
    <xf numFmtId="39" fontId="49" fillId="0" borderId="0" xfId="7" applyNumberFormat="1" applyFont="1"/>
    <xf numFmtId="37" fontId="51" fillId="0" borderId="0" xfId="7" applyFont="1" applyAlignment="1">
      <alignment horizontal="left"/>
    </xf>
    <xf numFmtId="37" fontId="40" fillId="0" borderId="0" xfId="7" applyFont="1" applyAlignment="1">
      <alignment horizontal="left"/>
    </xf>
    <xf numFmtId="4" fontId="40" fillId="0" borderId="0" xfId="7" applyNumberFormat="1" applyFont="1"/>
    <xf numFmtId="37" fontId="47" fillId="0" borderId="0" xfId="7" applyFont="1"/>
    <xf numFmtId="37" fontId="52" fillId="0" borderId="0" xfId="7" applyFont="1" applyAlignment="1">
      <alignment horizontal="center" vertical="center" wrapText="1"/>
    </xf>
    <xf numFmtId="37" fontId="53" fillId="0" borderId="0" xfId="7" applyFont="1"/>
    <xf numFmtId="37" fontId="54" fillId="0" borderId="0" xfId="7" applyFont="1"/>
    <xf numFmtId="37" fontId="55" fillId="0" borderId="0" xfId="7" applyFont="1"/>
    <xf numFmtId="37" fontId="56" fillId="6" borderId="0" xfId="7" applyFont="1" applyFill="1" applyAlignment="1">
      <alignment horizontal="left"/>
    </xf>
    <xf numFmtId="37" fontId="57" fillId="6" borderId="36" xfId="7" applyFont="1" applyFill="1" applyBorder="1" applyAlignment="1">
      <alignment horizontal="right"/>
    </xf>
    <xf numFmtId="3" fontId="57" fillId="6" borderId="37" xfId="7" applyNumberFormat="1" applyFont="1" applyFill="1" applyBorder="1" applyAlignment="1">
      <alignment horizontal="center"/>
    </xf>
    <xf numFmtId="10" fontId="57" fillId="6" borderId="26" xfId="7" applyNumberFormat="1" applyFont="1" applyFill="1" applyBorder="1" applyAlignment="1">
      <alignment horizontal="center"/>
    </xf>
    <xf numFmtId="3" fontId="57" fillId="6" borderId="37" xfId="7" applyNumberFormat="1" applyFont="1" applyFill="1" applyBorder="1" applyAlignment="1">
      <alignment horizontal="right" indent="1"/>
    </xf>
    <xf numFmtId="10" fontId="57" fillId="6" borderId="38" xfId="7" applyNumberFormat="1" applyFont="1" applyFill="1" applyBorder="1" applyAlignment="1">
      <alignment horizontal="center" vertical="center"/>
    </xf>
    <xf numFmtId="37" fontId="57" fillId="6" borderId="25" xfId="7" applyFont="1" applyFill="1" applyBorder="1" applyAlignment="1">
      <alignment horizontal="right"/>
    </xf>
    <xf numFmtId="37" fontId="57" fillId="6" borderId="37" xfId="7" applyFont="1" applyFill="1" applyBorder="1" applyAlignment="1">
      <alignment horizontal="right"/>
    </xf>
    <xf numFmtId="10" fontId="58" fillId="6" borderId="38" xfId="7" applyNumberFormat="1" applyFont="1" applyFill="1" applyBorder="1" applyAlignment="1">
      <alignment horizontal="center" vertical="center"/>
    </xf>
    <xf numFmtId="37" fontId="59" fillId="0" borderId="0" xfId="7" applyFont="1"/>
    <xf numFmtId="37" fontId="40" fillId="0" borderId="0" xfId="7" applyFont="1" applyAlignment="1">
      <alignment vertical="center"/>
    </xf>
    <xf numFmtId="10" fontId="48" fillId="6" borderId="26" xfId="7" applyNumberFormat="1" applyFont="1" applyFill="1" applyBorder="1" applyAlignment="1">
      <alignment horizontal="center" vertical="center"/>
    </xf>
    <xf numFmtId="0" fontId="40" fillId="0" borderId="0" xfId="10" applyFont="1"/>
    <xf numFmtId="1" fontId="50" fillId="0" borderId="0" xfId="10" applyNumberFormat="1" applyFont="1" applyAlignment="1">
      <alignment horizontal="center" vertical="center" wrapText="1"/>
    </xf>
    <xf numFmtId="49" fontId="49" fillId="10" borderId="57" xfId="10" applyNumberFormat="1" applyFont="1" applyFill="1" applyBorder="1" applyAlignment="1">
      <alignment horizontal="center" vertical="center" wrapText="1"/>
    </xf>
    <xf numFmtId="1" fontId="49" fillId="10" borderId="58" xfId="10" applyNumberFormat="1" applyFont="1" applyFill="1" applyBorder="1" applyAlignment="1">
      <alignment horizontal="center" vertical="center" wrapText="1"/>
    </xf>
    <xf numFmtId="49" fontId="49" fillId="10" borderId="59" xfId="10" applyNumberFormat="1" applyFont="1" applyFill="1" applyBorder="1" applyAlignment="1">
      <alignment horizontal="center" vertical="center" wrapText="1"/>
    </xf>
    <xf numFmtId="49" fontId="49" fillId="10" borderId="60" xfId="10" applyNumberFormat="1" applyFont="1" applyFill="1" applyBorder="1" applyAlignment="1">
      <alignment horizontal="center" vertical="center" wrapText="1"/>
    </xf>
    <xf numFmtId="49" fontId="64" fillId="10" borderId="61" xfId="10" applyNumberFormat="1" applyFont="1" applyFill="1" applyBorder="1" applyAlignment="1">
      <alignment horizontal="center" vertical="center" wrapText="1"/>
    </xf>
    <xf numFmtId="49" fontId="49" fillId="10" borderId="62" xfId="10" applyNumberFormat="1" applyFont="1" applyFill="1" applyBorder="1" applyAlignment="1">
      <alignment horizontal="center" vertical="center" wrapText="1"/>
    </xf>
    <xf numFmtId="49" fontId="49" fillId="10" borderId="63" xfId="10" applyNumberFormat="1" applyFont="1" applyFill="1" applyBorder="1" applyAlignment="1">
      <alignment horizontal="center" vertical="center" wrapText="1"/>
    </xf>
    <xf numFmtId="49" fontId="64" fillId="10" borderId="64" xfId="10" applyNumberFormat="1" applyFont="1" applyFill="1" applyBorder="1" applyAlignment="1">
      <alignment horizontal="center" vertical="center" wrapText="1"/>
    </xf>
    <xf numFmtId="49" fontId="49" fillId="10" borderId="65" xfId="10" applyNumberFormat="1" applyFont="1" applyFill="1" applyBorder="1" applyAlignment="1">
      <alignment horizontal="center" vertical="center" wrapText="1"/>
    </xf>
    <xf numFmtId="49" fontId="49" fillId="10" borderId="66" xfId="10" applyNumberFormat="1" applyFont="1" applyFill="1" applyBorder="1" applyAlignment="1">
      <alignment horizontal="center" vertical="center" wrapText="1"/>
    </xf>
    <xf numFmtId="1" fontId="40" fillId="0" borderId="0" xfId="10" applyNumberFormat="1" applyFont="1" applyAlignment="1">
      <alignment horizontal="center" vertical="center" wrapText="1"/>
    </xf>
    <xf numFmtId="0" fontId="65" fillId="7" borderId="67" xfId="10" applyFont="1" applyFill="1" applyBorder="1" applyAlignment="1">
      <alignment vertical="center"/>
    </xf>
    <xf numFmtId="3" fontId="65" fillId="7" borderId="68" xfId="10" applyNumberFormat="1" applyFont="1" applyFill="1" applyBorder="1" applyAlignment="1">
      <alignment vertical="center"/>
    </xf>
    <xf numFmtId="3" fontId="65" fillId="7" borderId="69" xfId="10" applyNumberFormat="1" applyFont="1" applyFill="1" applyBorder="1" applyAlignment="1">
      <alignment vertical="center"/>
    </xf>
    <xf numFmtId="10" fontId="65" fillId="7" borderId="70" xfId="10" applyNumberFormat="1" applyFont="1" applyFill="1" applyBorder="1" applyAlignment="1">
      <alignment vertical="center"/>
    </xf>
    <xf numFmtId="3" fontId="65" fillId="7" borderId="71" xfId="10" applyNumberFormat="1" applyFont="1" applyFill="1" applyBorder="1" applyAlignment="1">
      <alignment vertical="center"/>
    </xf>
    <xf numFmtId="10" fontId="65" fillId="7" borderId="72" xfId="10" applyNumberFormat="1" applyFont="1" applyFill="1" applyBorder="1" applyAlignment="1">
      <alignment vertical="center"/>
    </xf>
    <xf numFmtId="2" fontId="65" fillId="7" borderId="73" xfId="10" applyNumberFormat="1" applyFont="1" applyFill="1" applyBorder="1" applyAlignment="1">
      <alignment vertical="center"/>
    </xf>
    <xf numFmtId="3" fontId="65" fillId="7" borderId="74" xfId="10" applyNumberFormat="1" applyFont="1" applyFill="1" applyBorder="1" applyAlignment="1">
      <alignment vertical="center"/>
    </xf>
    <xf numFmtId="10" fontId="65" fillId="7" borderId="75" xfId="10" applyNumberFormat="1" applyFont="1" applyFill="1" applyBorder="1" applyAlignment="1">
      <alignment vertical="center"/>
    </xf>
    <xf numFmtId="0" fontId="65" fillId="0" borderId="0" xfId="10" applyFont="1" applyAlignment="1">
      <alignment vertical="center"/>
    </xf>
    <xf numFmtId="0" fontId="50" fillId="6" borderId="76" xfId="10" applyFont="1" applyFill="1" applyBorder="1" applyAlignment="1">
      <alignment vertical="center"/>
    </xf>
    <xf numFmtId="3" fontId="40" fillId="6" borderId="77" xfId="10" applyNumberFormat="1" applyFont="1" applyFill="1" applyBorder="1" applyAlignment="1">
      <alignment vertical="center"/>
    </xf>
    <xf numFmtId="3" fontId="40" fillId="6" borderId="78" xfId="10" applyNumberFormat="1" applyFont="1" applyFill="1" applyBorder="1" applyAlignment="1">
      <alignment vertical="center"/>
    </xf>
    <xf numFmtId="164" fontId="49" fillId="6" borderId="79" xfId="10" applyNumberFormat="1" applyFont="1" applyFill="1" applyBorder="1" applyAlignment="1">
      <alignment vertical="center"/>
    </xf>
    <xf numFmtId="3" fontId="40" fillId="6" borderId="80" xfId="10" applyNumberFormat="1" applyFont="1" applyFill="1" applyBorder="1" applyAlignment="1">
      <alignment vertical="center"/>
    </xf>
    <xf numFmtId="10" fontId="49" fillId="6" borderId="81" xfId="10" applyNumberFormat="1" applyFont="1" applyFill="1" applyBorder="1" applyAlignment="1">
      <alignment vertical="center"/>
    </xf>
    <xf numFmtId="2" fontId="66" fillId="6" borderId="82" xfId="10" applyNumberFormat="1" applyFont="1" applyFill="1" applyBorder="1" applyAlignment="1">
      <alignment vertical="center"/>
    </xf>
    <xf numFmtId="3" fontId="40" fillId="6" borderId="83" xfId="10" applyNumberFormat="1" applyFont="1" applyFill="1" applyBorder="1" applyAlignment="1">
      <alignment vertical="center"/>
    </xf>
    <xf numFmtId="164" fontId="49" fillId="6" borderId="84" xfId="10" applyNumberFormat="1" applyFont="1" applyFill="1" applyBorder="1" applyAlignment="1">
      <alignment vertical="center"/>
    </xf>
    <xf numFmtId="0" fontId="66" fillId="0" borderId="0" xfId="10" applyFont="1"/>
    <xf numFmtId="0" fontId="50" fillId="6" borderId="85" xfId="10" applyFont="1" applyFill="1" applyBorder="1" applyAlignment="1">
      <alignment vertical="center"/>
    </xf>
    <xf numFmtId="3" fontId="40" fillId="6" borderId="86" xfId="10" applyNumberFormat="1" applyFont="1" applyFill="1" applyBorder="1" applyAlignment="1">
      <alignment vertical="center"/>
    </xf>
    <xf numFmtId="3" fontId="40" fillId="6" borderId="87" xfId="10" applyNumberFormat="1" applyFont="1" applyFill="1" applyBorder="1" applyAlignment="1">
      <alignment vertical="center"/>
    </xf>
    <xf numFmtId="164" fontId="49" fillId="6" borderId="88" xfId="10" applyNumberFormat="1" applyFont="1" applyFill="1" applyBorder="1" applyAlignment="1">
      <alignment vertical="center"/>
    </xf>
    <xf numFmtId="3" fontId="40" fillId="6" borderId="89" xfId="10" applyNumberFormat="1" applyFont="1" applyFill="1" applyBorder="1" applyAlignment="1">
      <alignment vertical="center"/>
    </xf>
    <xf numFmtId="10" fontId="49" fillId="6" borderId="90" xfId="10" applyNumberFormat="1" applyFont="1" applyFill="1" applyBorder="1" applyAlignment="1">
      <alignment vertical="center"/>
    </xf>
    <xf numFmtId="2" fontId="66" fillId="6" borderId="91" xfId="10" applyNumberFormat="1" applyFont="1" applyFill="1" applyBorder="1" applyAlignment="1">
      <alignment vertical="center"/>
    </xf>
    <xf numFmtId="3" fontId="40" fillId="6" borderId="92" xfId="10" applyNumberFormat="1" applyFont="1" applyFill="1" applyBorder="1" applyAlignment="1">
      <alignment vertical="center"/>
    </xf>
    <xf numFmtId="164" fontId="49" fillId="6" borderId="93" xfId="10" applyNumberFormat="1" applyFont="1" applyFill="1" applyBorder="1" applyAlignment="1">
      <alignment vertical="center"/>
    </xf>
    <xf numFmtId="0" fontId="50" fillId="6" borderId="94" xfId="10" applyFont="1" applyFill="1" applyBorder="1" applyAlignment="1">
      <alignment vertical="center"/>
    </xf>
    <xf numFmtId="3" fontId="40" fillId="6" borderId="95" xfId="10" applyNumberFormat="1" applyFont="1" applyFill="1" applyBorder="1" applyAlignment="1">
      <alignment vertical="center"/>
    </xf>
    <xf numFmtId="164" fontId="49" fillId="6" borderId="96" xfId="10" applyNumberFormat="1" applyFont="1" applyFill="1" applyBorder="1" applyAlignment="1">
      <alignment vertical="center"/>
    </xf>
    <xf numFmtId="3" fontId="40" fillId="6" borderId="97" xfId="10" applyNumberFormat="1" applyFont="1" applyFill="1" applyBorder="1" applyAlignment="1">
      <alignment vertical="center"/>
    </xf>
    <xf numFmtId="10" fontId="49" fillId="6" borderId="98" xfId="10" applyNumberFormat="1" applyFont="1" applyFill="1" applyBorder="1" applyAlignment="1">
      <alignment vertical="center"/>
    </xf>
    <xf numFmtId="2" fontId="66" fillId="6" borderId="99" xfId="10" applyNumberFormat="1" applyFont="1" applyFill="1" applyBorder="1" applyAlignment="1">
      <alignment vertical="center"/>
    </xf>
    <xf numFmtId="3" fontId="40" fillId="6" borderId="100" xfId="10" applyNumberFormat="1" applyFont="1" applyFill="1" applyBorder="1" applyAlignment="1">
      <alignment vertical="center"/>
    </xf>
    <xf numFmtId="164" fontId="49" fillId="6" borderId="101" xfId="10" applyNumberFormat="1" applyFont="1" applyFill="1" applyBorder="1" applyAlignment="1">
      <alignment vertical="center"/>
    </xf>
    <xf numFmtId="0" fontId="40" fillId="0" borderId="0" xfId="10" applyFont="1" applyAlignment="1">
      <alignment horizontal="center"/>
    </xf>
    <xf numFmtId="0" fontId="40" fillId="6" borderId="47" xfId="10" quotePrefix="1" applyFont="1" applyFill="1" applyBorder="1"/>
    <xf numFmtId="3" fontId="40" fillId="6" borderId="37" xfId="10" quotePrefix="1" applyNumberFormat="1" applyFont="1" applyFill="1" applyBorder="1"/>
    <xf numFmtId="10" fontId="40" fillId="6" borderId="0" xfId="10" applyNumberFormat="1" applyFont="1" applyFill="1" applyAlignment="1">
      <alignment horizontal="center"/>
    </xf>
    <xf numFmtId="3" fontId="40" fillId="6" borderId="25" xfId="10" quotePrefix="1" applyNumberFormat="1" applyFont="1" applyFill="1" applyBorder="1"/>
    <xf numFmtId="10" fontId="40" fillId="6" borderId="26" xfId="10" applyNumberFormat="1" applyFont="1" applyFill="1" applyBorder="1" applyAlignment="1">
      <alignment horizontal="center"/>
    </xf>
    <xf numFmtId="10" fontId="40" fillId="6" borderId="26" xfId="10" applyNumberFormat="1" applyFont="1" applyFill="1" applyBorder="1" applyAlignment="1">
      <alignment horizontal="right"/>
    </xf>
    <xf numFmtId="0" fontId="40" fillId="6" borderId="102" xfId="10" quotePrefix="1" applyFont="1" applyFill="1" applyBorder="1"/>
    <xf numFmtId="10" fontId="40" fillId="6" borderId="41" xfId="10" applyNumberFormat="1" applyFont="1" applyFill="1" applyBorder="1" applyAlignment="1">
      <alignment horizontal="center"/>
    </xf>
    <xf numFmtId="3" fontId="40" fillId="6" borderId="105" xfId="10" quotePrefix="1" applyNumberFormat="1" applyFont="1" applyFill="1" applyBorder="1"/>
    <xf numFmtId="0" fontId="62" fillId="0" borderId="0" xfId="10" applyFont="1"/>
    <xf numFmtId="0" fontId="50" fillId="0" borderId="0" xfId="10" applyFont="1" applyAlignment="1">
      <alignment vertical="center"/>
    </xf>
    <xf numFmtId="0" fontId="69" fillId="0" borderId="0" xfId="10" applyFont="1" applyAlignment="1">
      <alignment vertical="center"/>
    </xf>
    <xf numFmtId="0" fontId="49" fillId="0" borderId="0" xfId="10" applyFont="1"/>
    <xf numFmtId="3" fontId="40" fillId="6" borderId="38" xfId="10" quotePrefix="1" applyNumberFormat="1" applyFont="1" applyFill="1" applyBorder="1"/>
    <xf numFmtId="0" fontId="71" fillId="0" borderId="0" xfId="10" applyFont="1"/>
    <xf numFmtId="0" fontId="68" fillId="0" borderId="0" xfId="10" applyFont="1"/>
    <xf numFmtId="0" fontId="69" fillId="0" borderId="0" xfId="10" applyFont="1"/>
    <xf numFmtId="0" fontId="47" fillId="8" borderId="0" xfId="10" applyFont="1" applyFill="1"/>
    <xf numFmtId="0" fontId="50" fillId="6" borderId="47" xfId="10" quotePrefix="1" applyFont="1" applyFill="1" applyBorder="1"/>
    <xf numFmtId="3" fontId="50" fillId="6" borderId="0" xfId="10" quotePrefix="1" applyNumberFormat="1" applyFont="1" applyFill="1"/>
    <xf numFmtId="3" fontId="50" fillId="6" borderId="37" xfId="10" quotePrefix="1" applyNumberFormat="1" applyFont="1" applyFill="1" applyBorder="1"/>
    <xf numFmtId="10" fontId="50" fillId="6" borderId="26" xfId="10" applyNumberFormat="1" applyFont="1" applyFill="1" applyBorder="1"/>
    <xf numFmtId="10" fontId="50" fillId="6" borderId="38" xfId="10" applyNumberFormat="1" applyFont="1" applyFill="1" applyBorder="1"/>
    <xf numFmtId="3" fontId="50" fillId="6" borderId="3" xfId="10" quotePrefix="1" applyNumberFormat="1" applyFont="1" applyFill="1" applyBorder="1"/>
    <xf numFmtId="0" fontId="50" fillId="6" borderId="102" xfId="10" quotePrefix="1" applyFont="1" applyFill="1" applyBorder="1"/>
    <xf numFmtId="3" fontId="50" fillId="6" borderId="41" xfId="10" quotePrefix="1" applyNumberFormat="1" applyFont="1" applyFill="1" applyBorder="1"/>
    <xf numFmtId="0" fontId="40" fillId="0" borderId="39" xfId="10" applyFont="1" applyBorder="1"/>
    <xf numFmtId="0" fontId="40" fillId="2" borderId="0" xfId="10" applyFont="1" applyFill="1"/>
    <xf numFmtId="0" fontId="47" fillId="2" borderId="0" xfId="10" applyFont="1" applyFill="1"/>
    <xf numFmtId="0" fontId="65" fillId="2" borderId="0" xfId="10" applyFont="1" applyFill="1"/>
    <xf numFmtId="0" fontId="49" fillId="2" borderId="0" xfId="10" applyFont="1" applyFill="1"/>
    <xf numFmtId="3" fontId="40" fillId="6" borderId="118" xfId="10" quotePrefix="1" applyNumberFormat="1" applyFont="1" applyFill="1" applyBorder="1"/>
    <xf numFmtId="37" fontId="48" fillId="6" borderId="28" xfId="7" applyFont="1" applyFill="1" applyBorder="1" applyAlignment="1">
      <alignment horizontal="left"/>
    </xf>
    <xf numFmtId="37" fontId="50" fillId="6" borderId="30" xfId="7" applyFont="1" applyFill="1" applyBorder="1" applyAlignment="1">
      <alignment horizontal="right"/>
    </xf>
    <xf numFmtId="3" fontId="50" fillId="6" borderId="31" xfId="7" applyNumberFormat="1" applyFont="1" applyFill="1" applyBorder="1" applyAlignment="1">
      <alignment horizontal="center"/>
    </xf>
    <xf numFmtId="10" fontId="50" fillId="6" borderId="29" xfId="7" applyNumberFormat="1" applyFont="1" applyFill="1" applyBorder="1" applyAlignment="1">
      <alignment horizontal="center"/>
    </xf>
    <xf numFmtId="3" fontId="50" fillId="6" borderId="31" xfId="7" applyNumberFormat="1" applyFont="1" applyFill="1" applyBorder="1" applyAlignment="1">
      <alignment horizontal="right" indent="1"/>
    </xf>
    <xf numFmtId="10" fontId="50" fillId="6" borderId="32" xfId="7" applyNumberFormat="1" applyFont="1" applyFill="1" applyBorder="1" applyAlignment="1">
      <alignment horizontal="center" vertical="center"/>
    </xf>
    <xf numFmtId="37" fontId="50" fillId="6" borderId="31" xfId="7" applyFont="1" applyFill="1" applyBorder="1" applyAlignment="1">
      <alignment horizontal="right"/>
    </xf>
    <xf numFmtId="10" fontId="46" fillId="6" borderId="32" xfId="7" applyNumberFormat="1" applyFont="1" applyFill="1" applyBorder="1" applyAlignment="1">
      <alignment horizontal="center" vertical="center"/>
    </xf>
    <xf numFmtId="10" fontId="40" fillId="6" borderId="38" xfId="11" quotePrefix="1" applyNumberFormat="1" applyFont="1" applyFill="1" applyBorder="1"/>
    <xf numFmtId="3" fontId="48" fillId="11" borderId="119" xfId="10" quotePrefix="1" applyNumberFormat="1" applyFont="1" applyFill="1" applyBorder="1"/>
    <xf numFmtId="3" fontId="48" fillId="11" borderId="120" xfId="10" quotePrefix="1" applyNumberFormat="1" applyFont="1" applyFill="1" applyBorder="1"/>
    <xf numFmtId="10" fontId="48" fillId="11" borderId="121" xfId="11" applyNumberFormat="1" applyFont="1" applyFill="1" applyBorder="1"/>
    <xf numFmtId="3" fontId="48" fillId="11" borderId="122" xfId="10" quotePrefix="1" applyNumberFormat="1" applyFont="1" applyFill="1" applyBorder="1"/>
    <xf numFmtId="10" fontId="48" fillId="11" borderId="123" xfId="11" applyNumberFormat="1" applyFont="1" applyFill="1" applyBorder="1"/>
    <xf numFmtId="3" fontId="48" fillId="11" borderId="124" xfId="10" quotePrefix="1" applyNumberFormat="1" applyFont="1" applyFill="1" applyBorder="1"/>
    <xf numFmtId="3" fontId="40" fillId="6" borderId="26" xfId="10" quotePrefix="1" applyNumberFormat="1" applyFont="1" applyFill="1" applyBorder="1"/>
    <xf numFmtId="3" fontId="50" fillId="6" borderId="118" xfId="10" quotePrefix="1" applyNumberFormat="1" applyFont="1" applyFill="1" applyBorder="1"/>
    <xf numFmtId="10" fontId="50" fillId="6" borderId="106" xfId="10" applyNumberFormat="1" applyFont="1" applyFill="1" applyBorder="1"/>
    <xf numFmtId="10" fontId="50" fillId="6" borderId="117" xfId="10" applyNumberFormat="1" applyFont="1" applyFill="1" applyBorder="1"/>
    <xf numFmtId="3" fontId="50" fillId="6" borderId="40" xfId="10" quotePrefix="1" applyNumberFormat="1" applyFont="1" applyFill="1" applyBorder="1"/>
    <xf numFmtId="0" fontId="46" fillId="8" borderId="110" xfId="10" applyFont="1" applyFill="1" applyBorder="1"/>
    <xf numFmtId="3" fontId="46" fillId="8" borderId="111" xfId="10" quotePrefix="1" applyNumberFormat="1" applyFont="1" applyFill="1" applyBorder="1"/>
    <xf numFmtId="3" fontId="46" fillId="8" borderId="116" xfId="10" quotePrefix="1" applyNumberFormat="1" applyFont="1" applyFill="1" applyBorder="1"/>
    <xf numFmtId="10" fontId="46" fillId="8" borderId="113" xfId="10" applyNumberFormat="1" applyFont="1" applyFill="1" applyBorder="1"/>
    <xf numFmtId="10" fontId="46" fillId="8" borderId="112" xfId="10" applyNumberFormat="1" applyFont="1" applyFill="1" applyBorder="1"/>
    <xf numFmtId="3" fontId="46" fillId="8" borderId="115" xfId="10" quotePrefix="1" applyNumberFormat="1" applyFont="1" applyFill="1" applyBorder="1"/>
    <xf numFmtId="0" fontId="74" fillId="7" borderId="67" xfId="10" applyFont="1" applyFill="1" applyBorder="1" applyAlignment="1">
      <alignment vertical="center"/>
    </xf>
    <xf numFmtId="3" fontId="74" fillId="7" borderId="103" xfId="10" applyNumberFormat="1" applyFont="1" applyFill="1" applyBorder="1" applyAlignment="1">
      <alignment horizontal="right" vertical="center" wrapText="1"/>
    </xf>
    <xf numFmtId="3" fontId="74" fillId="7" borderId="69" xfId="10" applyNumberFormat="1" applyFont="1" applyFill="1" applyBorder="1" applyAlignment="1">
      <alignment horizontal="right" vertical="center" wrapText="1"/>
    </xf>
    <xf numFmtId="10" fontId="74" fillId="7" borderId="72" xfId="10" applyNumberFormat="1" applyFont="1" applyFill="1" applyBorder="1"/>
    <xf numFmtId="10" fontId="74" fillId="7" borderId="70" xfId="10" applyNumberFormat="1" applyFont="1" applyFill="1" applyBorder="1"/>
    <xf numFmtId="10" fontId="74" fillId="7" borderId="72" xfId="10" applyNumberFormat="1" applyFont="1" applyFill="1" applyBorder="1" applyAlignment="1">
      <alignment vertical="center"/>
    </xf>
    <xf numFmtId="3" fontId="74" fillId="7" borderId="109" xfId="10" applyNumberFormat="1" applyFont="1" applyFill="1" applyBorder="1" applyAlignment="1">
      <alignment horizontal="right" vertical="center" wrapText="1"/>
    </xf>
    <xf numFmtId="0" fontId="48" fillId="8" borderId="110" xfId="10" applyFont="1" applyFill="1" applyBorder="1"/>
    <xf numFmtId="3" fontId="48" fillId="8" borderId="111" xfId="10" quotePrefix="1" applyNumberFormat="1" applyFont="1" applyFill="1" applyBorder="1"/>
    <xf numFmtId="3" fontId="48" fillId="8" borderId="116" xfId="10" quotePrefix="1" applyNumberFormat="1" applyFont="1" applyFill="1" applyBorder="1"/>
    <xf numFmtId="10" fontId="48" fillId="8" borderId="113" xfId="10" applyNumberFormat="1" applyFont="1" applyFill="1" applyBorder="1"/>
    <xf numFmtId="3" fontId="48" fillId="8" borderId="115" xfId="10" quotePrefix="1" applyNumberFormat="1" applyFont="1" applyFill="1" applyBorder="1"/>
    <xf numFmtId="0" fontId="75" fillId="7" borderId="67" xfId="10" applyFont="1" applyFill="1" applyBorder="1" applyAlignment="1">
      <alignment vertical="center"/>
    </xf>
    <xf numFmtId="3" fontId="75" fillId="7" borderId="103" xfId="10" applyNumberFormat="1" applyFont="1" applyFill="1" applyBorder="1" applyAlignment="1">
      <alignment horizontal="right" vertical="center" wrapText="1"/>
    </xf>
    <xf numFmtId="3" fontId="75" fillId="7" borderId="69" xfId="10" applyNumberFormat="1" applyFont="1" applyFill="1" applyBorder="1" applyAlignment="1">
      <alignment horizontal="right" vertical="center" wrapText="1"/>
    </xf>
    <xf numFmtId="10" fontId="75" fillId="7" borderId="72" xfId="10" applyNumberFormat="1" applyFont="1" applyFill="1" applyBorder="1"/>
    <xf numFmtId="10" fontId="75" fillId="7" borderId="72" xfId="10" applyNumberFormat="1" applyFont="1" applyFill="1" applyBorder="1" applyAlignment="1">
      <alignment vertical="center"/>
    </xf>
    <xf numFmtId="3" fontId="75" fillId="7" borderId="109" xfId="10" applyNumberFormat="1" applyFont="1" applyFill="1" applyBorder="1" applyAlignment="1">
      <alignment horizontal="right" vertical="center" wrapText="1"/>
    </xf>
    <xf numFmtId="0" fontId="74" fillId="7" borderId="43" xfId="10" applyFont="1" applyFill="1" applyBorder="1" applyAlignment="1">
      <alignment vertical="center"/>
    </xf>
    <xf numFmtId="3" fontId="74" fillId="7" borderId="125" xfId="10" applyNumberFormat="1" applyFont="1" applyFill="1" applyBorder="1" applyAlignment="1">
      <alignment horizontal="right" vertical="center" wrapText="1"/>
    </xf>
    <xf numFmtId="3" fontId="74" fillId="7" borderId="126" xfId="10" applyNumberFormat="1" applyFont="1" applyFill="1" applyBorder="1" applyAlignment="1">
      <alignment horizontal="right" vertical="center" wrapText="1"/>
    </xf>
    <xf numFmtId="10" fontId="74" fillId="7" borderId="127" xfId="11" applyNumberFormat="1" applyFont="1" applyFill="1" applyBorder="1" applyAlignment="1">
      <alignment vertical="center"/>
    </xf>
    <xf numFmtId="3" fontId="74" fillId="7" borderId="128" xfId="10" applyNumberFormat="1" applyFont="1" applyFill="1" applyBorder="1" applyAlignment="1">
      <alignment horizontal="right" vertical="center" wrapText="1"/>
    </xf>
    <xf numFmtId="10" fontId="74" fillId="7" borderId="129" xfId="11" applyNumberFormat="1" applyFont="1" applyFill="1" applyBorder="1" applyAlignment="1">
      <alignment vertical="center"/>
    </xf>
    <xf numFmtId="3" fontId="74" fillId="7" borderId="1" xfId="10" applyNumberFormat="1" applyFont="1" applyFill="1" applyBorder="1" applyAlignment="1">
      <alignment horizontal="right" vertical="center" wrapText="1"/>
    </xf>
    <xf numFmtId="10" fontId="74" fillId="7" borderId="130" xfId="11" applyNumberFormat="1" applyFont="1" applyFill="1" applyBorder="1" applyAlignment="1">
      <alignment vertical="center"/>
    </xf>
    <xf numFmtId="3" fontId="75" fillId="7" borderId="68" xfId="10" quotePrefix="1" applyNumberFormat="1" applyFont="1" applyFill="1" applyBorder="1" applyAlignment="1">
      <alignment vertical="center"/>
    </xf>
    <xf numFmtId="10" fontId="75" fillId="7" borderId="103" xfId="10" applyNumberFormat="1" applyFont="1" applyFill="1" applyBorder="1" applyAlignment="1">
      <alignment horizontal="center" vertical="center"/>
    </xf>
    <xf numFmtId="3" fontId="75" fillId="7" borderId="71" xfId="10" quotePrefix="1" applyNumberFormat="1" applyFont="1" applyFill="1" applyBorder="1" applyAlignment="1">
      <alignment vertical="center"/>
    </xf>
    <xf numFmtId="10" fontId="75" fillId="7" borderId="72" xfId="10" applyNumberFormat="1" applyFont="1" applyFill="1" applyBorder="1" applyAlignment="1">
      <alignment horizontal="center" vertical="center"/>
    </xf>
    <xf numFmtId="3" fontId="75" fillId="7" borderId="74" xfId="10" quotePrefix="1" applyNumberFormat="1" applyFont="1" applyFill="1" applyBorder="1" applyAlignment="1">
      <alignment vertical="center"/>
    </xf>
    <xf numFmtId="3" fontId="75" fillId="7" borderId="69" xfId="10" quotePrefix="1" applyNumberFormat="1" applyFont="1" applyFill="1" applyBorder="1" applyAlignment="1">
      <alignment vertical="center"/>
    </xf>
    <xf numFmtId="10" fontId="40" fillId="6" borderId="106" xfId="10" applyNumberFormat="1" applyFont="1" applyFill="1" applyBorder="1" applyAlignment="1">
      <alignment horizontal="center"/>
    </xf>
    <xf numFmtId="10" fontId="40" fillId="6" borderId="106" xfId="10" applyNumberFormat="1" applyFont="1" applyFill="1" applyBorder="1" applyAlignment="1">
      <alignment horizontal="right"/>
    </xf>
    <xf numFmtId="10" fontId="75" fillId="7" borderId="72" xfId="11" applyNumberFormat="1" applyFont="1" applyFill="1" applyBorder="1" applyAlignment="1">
      <alignment horizontal="right" vertical="center"/>
    </xf>
    <xf numFmtId="10" fontId="48" fillId="7" borderId="104" xfId="11" applyNumberFormat="1" applyFont="1" applyFill="1" applyBorder="1" applyAlignment="1">
      <alignment horizontal="right"/>
    </xf>
    <xf numFmtId="10" fontId="40" fillId="6" borderId="26" xfId="11" applyNumberFormat="1" applyFont="1" applyFill="1" applyBorder="1" applyAlignment="1">
      <alignment horizontal="right"/>
    </xf>
    <xf numFmtId="10" fontId="40" fillId="6" borderId="4" xfId="11" applyNumberFormat="1" applyFont="1" applyFill="1" applyBorder="1" applyAlignment="1">
      <alignment horizontal="right"/>
    </xf>
    <xf numFmtId="10" fontId="40" fillId="6" borderId="106" xfId="11" applyNumberFormat="1" applyFont="1" applyFill="1" applyBorder="1" applyAlignment="1">
      <alignment horizontal="right"/>
    </xf>
    <xf numFmtId="10" fontId="40" fillId="6" borderId="42" xfId="11" applyNumberFormat="1" applyFont="1" applyFill="1" applyBorder="1" applyAlignment="1">
      <alignment horizontal="right"/>
    </xf>
    <xf numFmtId="10" fontId="75" fillId="7" borderId="103" xfId="11" applyNumberFormat="1" applyFont="1" applyFill="1" applyBorder="1" applyAlignment="1">
      <alignment horizontal="center" vertical="center"/>
    </xf>
    <xf numFmtId="10" fontId="40" fillId="6" borderId="0" xfId="11" applyNumberFormat="1" applyFont="1" applyFill="1" applyAlignment="1">
      <alignment horizontal="center"/>
    </xf>
    <xf numFmtId="10" fontId="40" fillId="6" borderId="37" xfId="11" quotePrefix="1" applyNumberFormat="1" applyFont="1" applyFill="1" applyBorder="1"/>
    <xf numFmtId="10" fontId="40" fillId="6" borderId="118" xfId="11" quotePrefix="1" applyNumberFormat="1" applyFont="1" applyFill="1" applyBorder="1"/>
    <xf numFmtId="10" fontId="66" fillId="6" borderId="82" xfId="11" applyNumberFormat="1" applyFont="1" applyFill="1" applyBorder="1" applyAlignment="1">
      <alignment vertical="center"/>
    </xf>
    <xf numFmtId="10" fontId="66" fillId="6" borderId="91" xfId="11" applyNumberFormat="1" applyFont="1" applyFill="1" applyBorder="1" applyAlignment="1">
      <alignment vertical="center"/>
    </xf>
    <xf numFmtId="10" fontId="66" fillId="6" borderId="99" xfId="11" applyNumberFormat="1" applyFont="1" applyFill="1" applyBorder="1" applyAlignment="1">
      <alignment vertical="center"/>
    </xf>
    <xf numFmtId="10" fontId="65" fillId="7" borderId="73" xfId="11" applyNumberFormat="1" applyFont="1" applyFill="1" applyBorder="1" applyAlignment="1">
      <alignment vertical="center"/>
    </xf>
    <xf numFmtId="3" fontId="40" fillId="6" borderId="131" xfId="10" applyNumberFormat="1" applyFont="1" applyFill="1" applyBorder="1" applyAlignment="1">
      <alignment vertical="center"/>
    </xf>
    <xf numFmtId="10" fontId="74" fillId="7" borderId="73" xfId="11" applyNumberFormat="1" applyFont="1" applyFill="1" applyBorder="1" applyAlignment="1">
      <alignment vertical="center"/>
    </xf>
    <xf numFmtId="10" fontId="46" fillId="8" borderId="114" xfId="11" applyNumberFormat="1" applyFont="1" applyFill="1" applyBorder="1"/>
    <xf numFmtId="10" fontId="50" fillId="6" borderId="4" xfId="11" applyNumberFormat="1" applyFont="1" applyFill="1" applyBorder="1"/>
    <xf numFmtId="10" fontId="50" fillId="6" borderId="42" xfId="11" applyNumberFormat="1" applyFont="1" applyFill="1" applyBorder="1"/>
    <xf numFmtId="10" fontId="75" fillId="7" borderId="73" xfId="11" applyNumberFormat="1" applyFont="1" applyFill="1" applyBorder="1" applyAlignment="1">
      <alignment vertical="center"/>
    </xf>
    <xf numFmtId="10" fontId="48" fillId="8" borderId="114" xfId="11" applyNumberFormat="1" applyFont="1" applyFill="1" applyBorder="1"/>
    <xf numFmtId="0" fontId="3" fillId="2" borderId="0" xfId="2" applyFont="1" applyFill="1"/>
    <xf numFmtId="0" fontId="0" fillId="2" borderId="0" xfId="0" applyFill="1"/>
    <xf numFmtId="0" fontId="4" fillId="2" borderId="0" xfId="2" applyFont="1" applyFill="1"/>
    <xf numFmtId="17" fontId="3" fillId="2" borderId="0" xfId="2" applyNumberFormat="1" applyFont="1" applyFill="1"/>
    <xf numFmtId="0" fontId="19" fillId="2" borderId="0" xfId="2" applyFont="1" applyFill="1"/>
    <xf numFmtId="0" fontId="20" fillId="2" borderId="0" xfId="2" applyFont="1" applyFill="1"/>
    <xf numFmtId="0" fontId="21" fillId="2" borderId="0" xfId="2" applyFont="1" applyFill="1"/>
    <xf numFmtId="0" fontId="18" fillId="2" borderId="0" xfId="4" applyFont="1" applyFill="1" applyAlignment="1" applyProtection="1"/>
    <xf numFmtId="3" fontId="48" fillId="11" borderId="132" xfId="10" quotePrefix="1" applyNumberFormat="1" applyFont="1" applyFill="1" applyBorder="1"/>
    <xf numFmtId="37" fontId="0" fillId="0" borderId="0" xfId="0" applyNumberFormat="1"/>
    <xf numFmtId="3" fontId="50" fillId="6" borderId="31" xfId="7" applyNumberFormat="1" applyFont="1" applyFill="1" applyBorder="1" applyAlignment="1">
      <alignment horizontal="right" vertical="center"/>
    </xf>
    <xf numFmtId="2" fontId="40" fillId="6" borderId="133" xfId="7" applyNumberFormat="1" applyFont="1" applyFill="1" applyBorder="1"/>
    <xf numFmtId="3" fontId="50" fillId="6" borderId="33" xfId="7" applyNumberFormat="1" applyFont="1" applyFill="1" applyBorder="1" applyAlignment="1">
      <alignment horizontal="center"/>
    </xf>
    <xf numFmtId="37" fontId="50" fillId="6" borderId="0" xfId="7" applyFont="1" applyFill="1" applyBorder="1" applyAlignment="1">
      <alignment horizontal="right"/>
    </xf>
    <xf numFmtId="37" fontId="50" fillId="6" borderId="28" xfId="7" applyFont="1" applyFill="1" applyBorder="1" applyAlignment="1">
      <alignment horizontal="right"/>
    </xf>
    <xf numFmtId="3" fontId="50" fillId="6" borderId="19" xfId="7" applyNumberFormat="1" applyFont="1" applyFill="1" applyBorder="1" applyAlignment="1">
      <alignment horizontal="right" vertical="center"/>
    </xf>
    <xf numFmtId="3" fontId="50" fillId="6" borderId="36" xfId="7" applyNumberFormat="1" applyFont="1" applyFill="1" applyBorder="1" applyAlignment="1">
      <alignment horizontal="center"/>
    </xf>
    <xf numFmtId="2" fontId="46" fillId="6" borderId="26" xfId="7" applyNumberFormat="1" applyFont="1" applyFill="1" applyBorder="1"/>
    <xf numFmtId="10" fontId="46" fillId="6" borderId="26" xfId="7" applyNumberFormat="1" applyFont="1" applyFill="1" applyBorder="1" applyAlignment="1">
      <alignment horizontal="right" indent="1"/>
    </xf>
    <xf numFmtId="10" fontId="46" fillId="6" borderId="29" xfId="7" applyNumberFormat="1" applyFont="1" applyFill="1" applyBorder="1" applyAlignment="1">
      <alignment horizontal="right" indent="1"/>
    </xf>
    <xf numFmtId="37" fontId="40" fillId="6" borderId="29" xfId="7" applyFont="1" applyFill="1" applyBorder="1"/>
    <xf numFmtId="37" fontId="50" fillId="6" borderId="19" xfId="7" applyFont="1" applyFill="1" applyBorder="1" applyAlignment="1">
      <alignment horizontal="right"/>
    </xf>
    <xf numFmtId="37" fontId="50" fillId="6" borderId="134" xfId="7" applyFont="1" applyFill="1" applyBorder="1" applyAlignment="1">
      <alignment horizontal="right"/>
    </xf>
    <xf numFmtId="3" fontId="65" fillId="7" borderId="135" xfId="10" applyNumberFormat="1" applyFont="1" applyFill="1" applyBorder="1" applyAlignment="1">
      <alignment vertical="center"/>
    </xf>
    <xf numFmtId="3" fontId="65" fillId="7" borderId="109" xfId="10" applyNumberFormat="1" applyFont="1" applyFill="1" applyBorder="1" applyAlignment="1">
      <alignment vertical="center"/>
    </xf>
    <xf numFmtId="0" fontId="9" fillId="3" borderId="5" xfId="2" applyFont="1" applyFill="1" applyBorder="1" applyAlignment="1">
      <alignment horizontal="center"/>
    </xf>
    <xf numFmtId="0" fontId="9" fillId="3" borderId="6" xfId="2" applyFont="1" applyFill="1" applyBorder="1" applyAlignment="1">
      <alignment horizontal="center"/>
    </xf>
    <xf numFmtId="0" fontId="10" fillId="3" borderId="3" xfId="2" applyFont="1" applyFill="1" applyBorder="1" applyAlignment="1">
      <alignment horizontal="center"/>
    </xf>
    <xf numFmtId="0" fontId="10" fillId="3" borderId="4" xfId="2" applyFont="1" applyFill="1" applyBorder="1" applyAlignment="1">
      <alignment horizontal="center"/>
    </xf>
    <xf numFmtId="0" fontId="11" fillId="3" borderId="3" xfId="2" applyFont="1" applyFill="1" applyBorder="1" applyAlignment="1">
      <alignment horizontal="center"/>
    </xf>
    <xf numFmtId="0" fontId="11" fillId="3" borderId="4" xfId="2" applyFont="1" applyFill="1" applyBorder="1" applyAlignment="1">
      <alignment horizontal="center"/>
    </xf>
    <xf numFmtId="0" fontId="12" fillId="4" borderId="1" xfId="2" applyFont="1" applyFill="1" applyBorder="1" applyAlignment="1">
      <alignment horizontal="center"/>
    </xf>
    <xf numFmtId="0" fontId="12" fillId="4" borderId="2" xfId="2" applyFont="1" applyFill="1" applyBorder="1" applyAlignment="1">
      <alignment horizontal="center"/>
    </xf>
    <xf numFmtId="0" fontId="13" fillId="4" borderId="3" xfId="2" applyFont="1" applyFill="1" applyBorder="1" applyAlignment="1">
      <alignment horizontal="center"/>
    </xf>
    <xf numFmtId="0" fontId="13" fillId="4" borderId="4" xfId="2" applyFont="1" applyFill="1" applyBorder="1" applyAlignment="1">
      <alignment horizontal="center"/>
    </xf>
    <xf numFmtId="37" fontId="27" fillId="10" borderId="20" xfId="1" applyNumberFormat="1" applyFont="1" applyFill="1" applyBorder="1" applyAlignment="1">
      <alignment horizontal="center" vertical="center"/>
    </xf>
    <xf numFmtId="37" fontId="27" fillId="10" borderId="21" xfId="1" applyNumberFormat="1" applyFont="1" applyFill="1" applyBorder="1" applyAlignment="1">
      <alignment horizontal="center" vertical="center"/>
    </xf>
    <xf numFmtId="37" fontId="48" fillId="6" borderId="22" xfId="7" applyFont="1" applyFill="1" applyBorder="1" applyAlignment="1">
      <alignment horizontal="center" vertical="center"/>
    </xf>
    <xf numFmtId="37" fontId="48" fillId="6" borderId="25" xfId="7" applyFont="1" applyFill="1" applyBorder="1" applyAlignment="1">
      <alignment horizontal="center" vertical="center"/>
    </xf>
    <xf numFmtId="37" fontId="48" fillId="6" borderId="27" xfId="7" applyFont="1" applyFill="1" applyBorder="1" applyAlignment="1">
      <alignment horizontal="center" vertical="center"/>
    </xf>
    <xf numFmtId="10" fontId="50" fillId="6" borderId="35" xfId="11" applyNumberFormat="1" applyFont="1" applyFill="1" applyBorder="1" applyAlignment="1">
      <alignment horizontal="center" vertical="center"/>
    </xf>
    <xf numFmtId="10" fontId="50" fillId="6" borderId="32" xfId="11" applyNumberFormat="1" applyFont="1" applyFill="1" applyBorder="1" applyAlignment="1">
      <alignment horizontal="center" vertical="center"/>
    </xf>
    <xf numFmtId="10" fontId="50" fillId="6" borderId="33" xfId="11" applyNumberFormat="1" applyFont="1" applyFill="1" applyBorder="1" applyAlignment="1">
      <alignment horizontal="center" vertical="center"/>
    </xf>
    <xf numFmtId="10" fontId="50" fillId="6" borderId="30" xfId="11" applyNumberFormat="1" applyFont="1" applyFill="1" applyBorder="1" applyAlignment="1">
      <alignment horizontal="center" vertical="center"/>
    </xf>
    <xf numFmtId="10" fontId="50" fillId="6" borderId="34" xfId="11" applyNumberFormat="1" applyFont="1" applyFill="1" applyBorder="1" applyAlignment="1">
      <alignment horizontal="center" vertical="center"/>
    </xf>
    <xf numFmtId="10" fontId="50" fillId="6" borderId="31" xfId="11" applyNumberFormat="1" applyFont="1" applyFill="1" applyBorder="1" applyAlignment="1">
      <alignment horizontal="center" vertical="center"/>
    </xf>
    <xf numFmtId="10" fontId="46" fillId="6" borderId="35" xfId="11" applyNumberFormat="1" applyFont="1" applyFill="1" applyBorder="1" applyAlignment="1">
      <alignment horizontal="center" vertical="center"/>
    </xf>
    <xf numFmtId="10" fontId="46" fillId="6" borderId="32" xfId="11" applyNumberFormat="1" applyFont="1" applyFill="1" applyBorder="1" applyAlignment="1">
      <alignment horizontal="center" vertical="center"/>
    </xf>
    <xf numFmtId="37" fontId="50" fillId="6" borderId="25" xfId="7" applyFont="1" applyFill="1" applyBorder="1" applyAlignment="1">
      <alignment vertical="center"/>
    </xf>
    <xf numFmtId="37" fontId="48" fillId="6" borderId="25" xfId="7" applyFont="1" applyFill="1" applyBorder="1" applyAlignment="1">
      <alignment vertical="center"/>
    </xf>
    <xf numFmtId="37" fontId="50" fillId="6" borderId="27" xfId="7" applyFont="1" applyFill="1" applyBorder="1" applyAlignment="1">
      <alignment vertical="center"/>
    </xf>
    <xf numFmtId="37" fontId="42" fillId="2" borderId="0" xfId="8" applyNumberFormat="1" applyFont="1" applyFill="1" applyAlignment="1">
      <alignment horizontal="center"/>
    </xf>
    <xf numFmtId="37" fontId="43" fillId="10" borderId="22" xfId="7" applyFont="1" applyFill="1" applyBorder="1" applyAlignment="1">
      <alignment horizontal="center"/>
    </xf>
    <xf numFmtId="37" fontId="43" fillId="10" borderId="23" xfId="7" applyFont="1" applyFill="1" applyBorder="1" applyAlignment="1">
      <alignment horizontal="center"/>
    </xf>
    <xf numFmtId="37" fontId="43" fillId="10" borderId="24" xfId="7" applyFont="1" applyFill="1" applyBorder="1" applyAlignment="1">
      <alignment horizontal="center"/>
    </xf>
    <xf numFmtId="37" fontId="44" fillId="10" borderId="25" xfId="7" applyFont="1" applyFill="1" applyBorder="1" applyAlignment="1">
      <alignment horizontal="center"/>
    </xf>
    <xf numFmtId="37" fontId="44" fillId="10" borderId="0" xfId="7" applyFont="1" applyFill="1" applyAlignment="1">
      <alignment horizontal="center"/>
    </xf>
    <xf numFmtId="37" fontId="44" fillId="10" borderId="26" xfId="7" applyFont="1" applyFill="1" applyBorder="1" applyAlignment="1">
      <alignment horizontal="center"/>
    </xf>
    <xf numFmtId="37" fontId="45" fillId="10" borderId="25" xfId="7" applyFont="1" applyFill="1" applyBorder="1" applyAlignment="1">
      <alignment horizontal="center"/>
    </xf>
    <xf numFmtId="37" fontId="45" fillId="10" borderId="0" xfId="7" applyFont="1" applyFill="1" applyAlignment="1">
      <alignment horizontal="center"/>
    </xf>
    <xf numFmtId="37" fontId="45" fillId="10" borderId="26" xfId="7" applyFont="1" applyFill="1" applyBorder="1" applyAlignment="1">
      <alignment horizontal="center"/>
    </xf>
    <xf numFmtId="37" fontId="45" fillId="10" borderId="27" xfId="7" applyFont="1" applyFill="1" applyBorder="1" applyAlignment="1">
      <alignment horizontal="center"/>
    </xf>
    <xf numFmtId="37" fontId="45" fillId="10" borderId="28" xfId="7" applyFont="1" applyFill="1" applyBorder="1" applyAlignment="1">
      <alignment horizontal="center"/>
    </xf>
    <xf numFmtId="37" fontId="45" fillId="10" borderId="29" xfId="7" applyFont="1" applyFill="1" applyBorder="1" applyAlignment="1">
      <alignment horizontal="center"/>
    </xf>
    <xf numFmtId="37" fontId="46" fillId="10" borderId="22" xfId="7" applyFont="1" applyFill="1" applyBorder="1" applyAlignment="1">
      <alignment horizontal="center" vertical="center"/>
    </xf>
    <xf numFmtId="37" fontId="46" fillId="10" borderId="24" xfId="7" applyFont="1" applyFill="1" applyBorder="1" applyAlignment="1">
      <alignment horizontal="center" vertical="center"/>
    </xf>
    <xf numFmtId="37" fontId="47" fillId="10" borderId="27" xfId="7" applyFont="1" applyFill="1" applyBorder="1" applyAlignment="1">
      <alignment horizontal="center" vertical="center"/>
    </xf>
    <xf numFmtId="37" fontId="47" fillId="10" borderId="29" xfId="7" applyFont="1" applyFill="1" applyBorder="1" applyAlignment="1">
      <alignment horizontal="center" vertical="center"/>
    </xf>
    <xf numFmtId="10" fontId="50" fillId="6" borderId="24" xfId="11" applyNumberFormat="1" applyFont="1" applyFill="1" applyBorder="1" applyAlignment="1">
      <alignment horizontal="center" vertical="center"/>
    </xf>
    <xf numFmtId="10" fontId="50" fillId="6" borderId="29" xfId="11" applyNumberFormat="1" applyFont="1" applyFill="1" applyBorder="1" applyAlignment="1">
      <alignment horizontal="center" vertical="center"/>
    </xf>
    <xf numFmtId="10" fontId="50" fillId="6" borderId="133" xfId="11" applyNumberFormat="1" applyFont="1" applyFill="1" applyBorder="1" applyAlignment="1">
      <alignment horizontal="center" vertical="center"/>
    </xf>
    <xf numFmtId="10" fontId="50" fillId="6" borderId="134" xfId="11" applyNumberFormat="1" applyFont="1" applyFill="1" applyBorder="1" applyAlignment="1">
      <alignment horizontal="center" vertical="center"/>
    </xf>
    <xf numFmtId="49" fontId="48" fillId="10" borderId="56" xfId="10" applyNumberFormat="1" applyFont="1" applyFill="1" applyBorder="1" applyAlignment="1">
      <alignment horizontal="center" vertical="center" wrapText="1"/>
    </xf>
    <xf numFmtId="49" fontId="48" fillId="10" borderId="49" xfId="10" applyNumberFormat="1" applyFont="1" applyFill="1" applyBorder="1" applyAlignment="1">
      <alignment horizontal="center" vertical="center" wrapText="1"/>
    </xf>
    <xf numFmtId="49" fontId="48" fillId="10" borderId="50" xfId="10" applyNumberFormat="1" applyFont="1" applyFill="1" applyBorder="1" applyAlignment="1">
      <alignment horizontal="center" vertical="center" wrapText="1"/>
    </xf>
    <xf numFmtId="49" fontId="63" fillId="10" borderId="51" xfId="10" applyNumberFormat="1" applyFont="1" applyFill="1" applyBorder="1" applyAlignment="1">
      <alignment horizontal="center" vertical="center" wrapText="1"/>
    </xf>
    <xf numFmtId="49" fontId="63" fillId="10" borderId="52" xfId="10" applyNumberFormat="1" applyFont="1" applyFill="1" applyBorder="1" applyAlignment="1">
      <alignment horizontal="center" vertical="center" wrapText="1"/>
    </xf>
    <xf numFmtId="49" fontId="63" fillId="10" borderId="53" xfId="10" applyNumberFormat="1" applyFont="1" applyFill="1" applyBorder="1" applyAlignment="1">
      <alignment horizontal="center" vertical="center" wrapText="1"/>
    </xf>
    <xf numFmtId="37" fontId="42" fillId="2" borderId="0" xfId="8" applyNumberFormat="1" applyFont="1" applyFill="1" applyAlignment="1">
      <alignment horizontal="left"/>
    </xf>
    <xf numFmtId="0" fontId="45" fillId="10" borderId="1" xfId="10" applyFont="1" applyFill="1" applyBorder="1" applyAlignment="1">
      <alignment horizontal="center" vertical="center"/>
    </xf>
    <xf numFmtId="0" fontId="45" fillId="10" borderId="39" xfId="10" applyFont="1" applyFill="1" applyBorder="1" applyAlignment="1">
      <alignment horizontal="center" vertical="center"/>
    </xf>
    <xf numFmtId="0" fontId="45" fillId="10" borderId="2" xfId="10" applyFont="1" applyFill="1" applyBorder="1" applyAlignment="1">
      <alignment horizontal="center" vertical="center"/>
    </xf>
    <xf numFmtId="0" fontId="45" fillId="10" borderId="40" xfId="10" applyFont="1" applyFill="1" applyBorder="1" applyAlignment="1">
      <alignment horizontal="center" vertical="center"/>
    </xf>
    <xf numFmtId="0" fontId="45" fillId="10" borderId="41" xfId="10" applyFont="1" applyFill="1" applyBorder="1" applyAlignment="1">
      <alignment horizontal="center" vertical="center"/>
    </xf>
    <xf numFmtId="0" fontId="45" fillId="10" borderId="42" xfId="10" applyFont="1" applyFill="1" applyBorder="1" applyAlignment="1">
      <alignment horizontal="center" vertical="center"/>
    </xf>
    <xf numFmtId="1" fontId="61" fillId="10" borderId="43" xfId="10" applyNumberFormat="1" applyFont="1" applyFill="1" applyBorder="1" applyAlignment="1">
      <alignment horizontal="center" vertical="center" wrapText="1"/>
    </xf>
    <xf numFmtId="0" fontId="62" fillId="10" borderId="47" xfId="10" applyFont="1" applyFill="1" applyBorder="1" applyAlignment="1">
      <alignment horizontal="center" vertical="center"/>
    </xf>
    <xf numFmtId="0" fontId="46" fillId="10" borderId="44" xfId="10" applyFont="1" applyFill="1" applyBorder="1" applyAlignment="1">
      <alignment horizontal="center" vertical="center"/>
    </xf>
    <xf numFmtId="0" fontId="46" fillId="10" borderId="45" xfId="10" applyFont="1" applyFill="1" applyBorder="1" applyAlignment="1">
      <alignment horizontal="center" vertical="center"/>
    </xf>
    <xf numFmtId="0" fontId="46" fillId="10" borderId="46" xfId="10" applyFont="1" applyFill="1" applyBorder="1" applyAlignment="1">
      <alignment horizontal="center" vertical="center"/>
    </xf>
    <xf numFmtId="49" fontId="48" fillId="10" borderId="48" xfId="10" quotePrefix="1" applyNumberFormat="1" applyFont="1" applyFill="1" applyBorder="1" applyAlignment="1">
      <alignment horizontal="center" vertical="center" wrapText="1"/>
    </xf>
    <xf numFmtId="17" fontId="48" fillId="10" borderId="48" xfId="10" quotePrefix="1" applyNumberFormat="1" applyFont="1" applyFill="1" applyBorder="1" applyAlignment="1">
      <alignment horizontal="center" vertical="center" wrapText="1"/>
    </xf>
    <xf numFmtId="49" fontId="48" fillId="10" borderId="54" xfId="10" applyNumberFormat="1" applyFont="1" applyFill="1" applyBorder="1" applyAlignment="1">
      <alignment horizontal="center" vertical="center" wrapText="1"/>
    </xf>
    <xf numFmtId="49" fontId="48" fillId="10" borderId="55" xfId="10" applyNumberFormat="1" applyFont="1" applyFill="1" applyBorder="1" applyAlignment="1">
      <alignment horizontal="center" vertical="center" wrapText="1"/>
    </xf>
    <xf numFmtId="37" fontId="67" fillId="2" borderId="0" xfId="8" applyNumberFormat="1" applyFont="1" applyFill="1" applyAlignment="1">
      <alignment horizontal="left"/>
    </xf>
    <xf numFmtId="49" fontId="48" fillId="10" borderId="48" xfId="10" applyNumberFormat="1" applyFont="1" applyFill="1" applyBorder="1" applyAlignment="1">
      <alignment horizontal="center" vertical="center" wrapText="1"/>
    </xf>
    <xf numFmtId="0" fontId="44" fillId="10" borderId="1" xfId="10" applyFont="1" applyFill="1" applyBorder="1" applyAlignment="1">
      <alignment horizontal="center" vertical="center"/>
    </xf>
    <xf numFmtId="0" fontId="44" fillId="10" borderId="39" xfId="10" applyFont="1" applyFill="1" applyBorder="1" applyAlignment="1">
      <alignment horizontal="center" vertical="center"/>
    </xf>
    <xf numFmtId="0" fontId="44" fillId="10" borderId="2" xfId="10" applyFont="1" applyFill="1" applyBorder="1" applyAlignment="1">
      <alignment horizontal="center" vertical="center"/>
    </xf>
    <xf numFmtId="0" fontId="44" fillId="10" borderId="3" xfId="10" applyFont="1" applyFill="1" applyBorder="1" applyAlignment="1">
      <alignment horizontal="center" vertical="center"/>
    </xf>
    <xf numFmtId="0" fontId="44" fillId="10" borderId="0" xfId="10" applyFont="1" applyFill="1" applyAlignment="1">
      <alignment horizontal="center" vertical="center"/>
    </xf>
    <xf numFmtId="0" fontId="44" fillId="10" borderId="4" xfId="10" applyFont="1" applyFill="1" applyBorder="1" applyAlignment="1">
      <alignment horizontal="center" vertical="center"/>
    </xf>
    <xf numFmtId="1" fontId="45" fillId="10" borderId="43" xfId="10" applyNumberFormat="1" applyFont="1" applyFill="1" applyBorder="1" applyAlignment="1">
      <alignment horizontal="center" vertical="center" wrapText="1"/>
    </xf>
    <xf numFmtId="0" fontId="68" fillId="10" borderId="47" xfId="10" applyFont="1" applyFill="1" applyBorder="1" applyAlignment="1">
      <alignment vertical="center"/>
    </xf>
    <xf numFmtId="0" fontId="68" fillId="10" borderId="102" xfId="10" applyFont="1" applyFill="1" applyBorder="1" applyAlignment="1">
      <alignment vertical="center"/>
    </xf>
    <xf numFmtId="37" fontId="67" fillId="2" borderId="107" xfId="8" applyNumberFormat="1" applyFont="1" applyFill="1" applyBorder="1" applyAlignment="1">
      <alignment horizontal="left"/>
    </xf>
    <xf numFmtId="37" fontId="67" fillId="2" borderId="108" xfId="8" applyNumberFormat="1" applyFont="1" applyFill="1" applyBorder="1" applyAlignment="1">
      <alignment horizontal="left"/>
    </xf>
    <xf numFmtId="0" fontId="45" fillId="10" borderId="1" xfId="10" applyFont="1" applyFill="1" applyBorder="1" applyAlignment="1">
      <alignment horizontal="center" vertical="center" wrapText="1"/>
    </xf>
    <xf numFmtId="0" fontId="45" fillId="10" borderId="39" xfId="10" applyFont="1" applyFill="1" applyBorder="1" applyAlignment="1">
      <alignment horizontal="center" vertical="center" wrapText="1"/>
    </xf>
    <xf numFmtId="0" fontId="45" fillId="10" borderId="2" xfId="10" applyFont="1" applyFill="1" applyBorder="1" applyAlignment="1">
      <alignment horizontal="center" vertical="center" wrapText="1"/>
    </xf>
    <xf numFmtId="0" fontId="45" fillId="10" borderId="40" xfId="10" applyFont="1" applyFill="1" applyBorder="1" applyAlignment="1">
      <alignment horizontal="center" vertical="center" wrapText="1"/>
    </xf>
    <xf numFmtId="0" fontId="45" fillId="10" borderId="41" xfId="10" applyFont="1" applyFill="1" applyBorder="1" applyAlignment="1">
      <alignment horizontal="center" vertical="center" wrapText="1"/>
    </xf>
    <xf numFmtId="0" fontId="45" fillId="10" borderId="42" xfId="10" applyFont="1" applyFill="1" applyBorder="1" applyAlignment="1">
      <alignment horizontal="center" vertical="center" wrapText="1"/>
    </xf>
    <xf numFmtId="49" fontId="61" fillId="10" borderId="56" xfId="10" applyNumberFormat="1" applyFont="1" applyFill="1" applyBorder="1" applyAlignment="1">
      <alignment horizontal="center" vertical="center" wrapText="1"/>
    </xf>
    <xf numFmtId="49" fontId="61" fillId="10" borderId="49" xfId="10" applyNumberFormat="1" applyFont="1" applyFill="1" applyBorder="1" applyAlignment="1">
      <alignment horizontal="center" vertical="center" wrapText="1"/>
    </xf>
    <xf numFmtId="49" fontId="61" fillId="10" borderId="50" xfId="10" applyNumberFormat="1" applyFont="1" applyFill="1" applyBorder="1" applyAlignment="1">
      <alignment horizontal="center" vertical="center" wrapText="1"/>
    </xf>
    <xf numFmtId="49" fontId="72" fillId="10" borderId="51" xfId="10" applyNumberFormat="1" applyFont="1" applyFill="1" applyBorder="1" applyAlignment="1">
      <alignment horizontal="center" vertical="center" wrapText="1"/>
    </xf>
    <xf numFmtId="49" fontId="72" fillId="10" borderId="52" xfId="10" applyNumberFormat="1" applyFont="1" applyFill="1" applyBorder="1" applyAlignment="1">
      <alignment horizontal="center" vertical="center" wrapText="1"/>
    </xf>
    <xf numFmtId="49" fontId="72" fillId="10" borderId="53" xfId="10" applyNumberFormat="1" applyFont="1" applyFill="1" applyBorder="1" applyAlignment="1">
      <alignment horizontal="center" vertical="center" wrapText="1"/>
    </xf>
    <xf numFmtId="0" fontId="70" fillId="10" borderId="1" xfId="10" applyFont="1" applyFill="1" applyBorder="1" applyAlignment="1">
      <alignment horizontal="center" vertical="center" wrapText="1"/>
    </xf>
    <xf numFmtId="0" fontId="70" fillId="10" borderId="39" xfId="10" applyFont="1" applyFill="1" applyBorder="1" applyAlignment="1">
      <alignment horizontal="center" vertical="center" wrapText="1"/>
    </xf>
    <xf numFmtId="0" fontId="70" fillId="10" borderId="2" xfId="10" applyFont="1" applyFill="1" applyBorder="1" applyAlignment="1">
      <alignment horizontal="center" vertical="center" wrapText="1"/>
    </xf>
    <xf numFmtId="49" fontId="61" fillId="10" borderId="54" xfId="10" applyNumberFormat="1" applyFont="1" applyFill="1" applyBorder="1" applyAlignment="1">
      <alignment horizontal="center" vertical="center" wrapText="1"/>
    </xf>
    <xf numFmtId="49" fontId="61" fillId="10" borderId="55" xfId="10" applyNumberFormat="1" applyFont="1" applyFill="1" applyBorder="1" applyAlignment="1">
      <alignment horizontal="center" vertical="center" wrapText="1"/>
    </xf>
    <xf numFmtId="0" fontId="44" fillId="10" borderId="1" xfId="10" applyFont="1" applyFill="1" applyBorder="1" applyAlignment="1">
      <alignment horizontal="center" vertical="center" wrapText="1"/>
    </xf>
    <xf numFmtId="0" fontId="44" fillId="10" borderId="39" xfId="10" applyFont="1" applyFill="1" applyBorder="1" applyAlignment="1">
      <alignment horizontal="center" vertical="center" wrapText="1"/>
    </xf>
    <xf numFmtId="0" fontId="44" fillId="10" borderId="2" xfId="10" applyFont="1" applyFill="1" applyBorder="1" applyAlignment="1">
      <alignment horizontal="center" vertical="center" wrapText="1"/>
    </xf>
    <xf numFmtId="0" fontId="44" fillId="10" borderId="40" xfId="10" applyFont="1" applyFill="1" applyBorder="1" applyAlignment="1">
      <alignment horizontal="center" vertical="center" wrapText="1"/>
    </xf>
    <xf numFmtId="0" fontId="44" fillId="10" borderId="41" xfId="10" applyFont="1" applyFill="1" applyBorder="1" applyAlignment="1">
      <alignment horizontal="center" vertical="center" wrapText="1"/>
    </xf>
    <xf numFmtId="0" fontId="44" fillId="10" borderId="42" xfId="10" applyFont="1" applyFill="1" applyBorder="1" applyAlignment="1">
      <alignment horizontal="center" vertical="center" wrapText="1"/>
    </xf>
    <xf numFmtId="1" fontId="46" fillId="10" borderId="43" xfId="10" applyNumberFormat="1" applyFont="1" applyFill="1" applyBorder="1" applyAlignment="1">
      <alignment horizontal="center" vertical="center" wrapText="1"/>
    </xf>
    <xf numFmtId="0" fontId="47" fillId="10" borderId="47" xfId="10" applyFont="1" applyFill="1" applyBorder="1" applyAlignment="1">
      <alignment vertical="center" wrapText="1"/>
    </xf>
    <xf numFmtId="0" fontId="47" fillId="10" borderId="102" xfId="10" applyFont="1" applyFill="1" applyBorder="1" applyAlignment="1">
      <alignment vertical="center" wrapText="1"/>
    </xf>
    <xf numFmtId="3" fontId="40" fillId="6" borderId="106" xfId="10" quotePrefix="1" applyNumberFormat="1" applyFont="1" applyFill="1" applyBorder="1"/>
    <xf numFmtId="3" fontId="40" fillId="6" borderId="117" xfId="10" quotePrefix="1" applyNumberFormat="1" applyFont="1" applyFill="1" applyBorder="1"/>
    <xf numFmtId="10" fontId="40" fillId="6" borderId="117" xfId="11" quotePrefix="1" applyNumberFormat="1" applyFont="1" applyFill="1" applyBorder="1"/>
  </cellXfs>
  <cellStyles count="12">
    <cellStyle name="Hipervínculo" xfId="1" builtinId="8"/>
    <cellStyle name="Hipervínculo 2" xfId="8" xr:uid="{5F819CD3-E9F2-4CA0-BE93-2656916F300F}"/>
    <cellStyle name="Hipervínculo_CUADROS OFERTA Y DEMANDA OCTUBRE 2009" xfId="3" xr:uid="{B15C7FBB-D01F-444B-A402-DF599055A43B}"/>
    <cellStyle name="Hipervínculo_INDICE OFERTA Y DEMANDA" xfId="4" xr:uid="{10DB26C7-8549-4187-82E1-AAC35554B90E}"/>
    <cellStyle name="Normal" xfId="0" builtinId="0"/>
    <cellStyle name="Normal 2" xfId="7" xr:uid="{062AB935-8C72-4B79-B5BF-E3838DCAFD3E}"/>
    <cellStyle name="Normal 3" xfId="10" xr:uid="{46B4898D-4F43-41E2-92F1-B841A515CFFD}"/>
    <cellStyle name="Normal 4" xfId="2" xr:uid="{4AAD0A79-2C20-4077-96E8-8C587BFCFE68}"/>
    <cellStyle name="Normal 4 2" xfId="5" xr:uid="{7A77C8CF-FCE3-4BC7-BD2E-5D7E6FD641CD}"/>
    <cellStyle name="Normal_Cuadro 1.1 Comportamiento pasajeros y carga MARZO 2009 2" xfId="6" xr:uid="{681D14DA-E5A9-40B3-8EFC-BCE6C398B454}"/>
    <cellStyle name="Normal_CUADRO 1.1 DEFINITIVO" xfId="9" xr:uid="{C4690C33-E820-47ED-9C29-B14706E817AA}"/>
    <cellStyle name="Porcentaje" xfId="11" builtinId="5"/>
  </cellStyles>
  <dxfs count="207"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3459692</xdr:colOff>
      <xdr:row>1</xdr:row>
      <xdr:rowOff>22225</xdr:rowOff>
    </xdr:from>
    <xdr:to>
      <xdr:col>3</xdr:col>
      <xdr:colOff>6960659</xdr:colOff>
      <xdr:row>6</xdr:row>
      <xdr:rowOff>271991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BAF1386E-41E0-4FB1-92D2-B328EA141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329142"/>
          <a:ext cx="3500967" cy="1646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AD7E8-B71D-47D0-8B32-442FFD79438A}">
  <dimension ref="A1:I37"/>
  <sheetViews>
    <sheetView tabSelected="1" zoomScale="80" zoomScaleNormal="80" workbookViewId="0">
      <selection activeCell="C10" sqref="C10:D10"/>
    </sheetView>
  </sheetViews>
  <sheetFormatPr baseColWidth="10" defaultRowHeight="15" x14ac:dyDescent="0.25"/>
  <cols>
    <col min="1" max="1" width="2.7109375" style="276" customWidth="1"/>
    <col min="2" max="2" width="1.140625" style="276" customWidth="1"/>
    <col min="3" max="3" width="15.85546875" style="276" customWidth="1"/>
    <col min="4" max="4" width="105.140625" style="276" customWidth="1"/>
    <col min="5" max="9" width="11.42578125" style="276"/>
    <col min="10" max="16384" width="11.42578125" style="277"/>
  </cols>
  <sheetData>
    <row r="1" spans="3:6" ht="4.5" customHeight="1" thickBot="1" x14ac:dyDescent="0.4">
      <c r="C1" s="278"/>
    </row>
    <row r="2" spans="3:6" ht="24" thickTop="1" x14ac:dyDescent="0.35">
      <c r="C2" s="1"/>
      <c r="D2" s="2"/>
    </row>
    <row r="3" spans="3:6" ht="24" x14ac:dyDescent="0.35">
      <c r="C3" s="3" t="s">
        <v>0</v>
      </c>
      <c r="D3" s="4"/>
    </row>
    <row r="4" spans="3:6" ht="20.25" x14ac:dyDescent="0.3">
      <c r="C4" s="5" t="s">
        <v>1</v>
      </c>
      <c r="D4" s="4"/>
    </row>
    <row r="5" spans="3:6" ht="18" x14ac:dyDescent="0.25">
      <c r="C5" s="6" t="s">
        <v>2</v>
      </c>
      <c r="D5" s="4"/>
    </row>
    <row r="6" spans="3:6" ht="23.25" x14ac:dyDescent="0.35">
      <c r="C6" s="7"/>
      <c r="D6" s="4"/>
    </row>
    <row r="7" spans="3:6" ht="24" thickBot="1" x14ac:dyDescent="0.4">
      <c r="C7" s="8"/>
      <c r="D7" s="4"/>
    </row>
    <row r="8" spans="3:6" ht="24" x14ac:dyDescent="0.35">
      <c r="C8" s="301" t="s">
        <v>609</v>
      </c>
      <c r="D8" s="302"/>
      <c r="F8" s="279"/>
    </row>
    <row r="9" spans="3:6" ht="23.25" x14ac:dyDescent="0.35">
      <c r="C9" s="303" t="s">
        <v>3</v>
      </c>
      <c r="D9" s="304"/>
      <c r="F9" s="279"/>
    </row>
    <row r="10" spans="3:6" ht="21" thickBot="1" x14ac:dyDescent="0.35">
      <c r="C10" s="305" t="s">
        <v>4</v>
      </c>
      <c r="D10" s="306"/>
      <c r="F10" s="279"/>
    </row>
    <row r="11" spans="3:6" ht="20.25" thickTop="1" x14ac:dyDescent="0.3">
      <c r="C11" s="307" t="s">
        <v>5</v>
      </c>
      <c r="D11" s="308"/>
    </row>
    <row r="12" spans="3:6" ht="18" x14ac:dyDescent="0.25">
      <c r="C12" s="309" t="s">
        <v>6</v>
      </c>
      <c r="D12" s="310"/>
    </row>
    <row r="13" spans="3:6" x14ac:dyDescent="0.25">
      <c r="C13" s="9"/>
      <c r="D13" s="10"/>
    </row>
    <row r="14" spans="3:6" ht="17.25" thickBot="1" x14ac:dyDescent="0.3">
      <c r="C14" s="11" t="s">
        <v>7</v>
      </c>
      <c r="D14" s="12" t="s">
        <v>8</v>
      </c>
    </row>
    <row r="15" spans="3:6" ht="16.5" thickTop="1" thickBot="1" x14ac:dyDescent="0.3">
      <c r="C15" s="13" t="s">
        <v>9</v>
      </c>
      <c r="D15" s="14" t="s">
        <v>10</v>
      </c>
    </row>
    <row r="16" spans="3:6" ht="15.75" thickBot="1" x14ac:dyDescent="0.3">
      <c r="C16" s="15" t="s">
        <v>11</v>
      </c>
      <c r="D16" s="16" t="s">
        <v>12</v>
      </c>
    </row>
    <row r="17" spans="3:4" ht="15.75" thickBot="1" x14ac:dyDescent="0.3">
      <c r="C17" s="17" t="s">
        <v>13</v>
      </c>
      <c r="D17" s="18" t="s">
        <v>14</v>
      </c>
    </row>
    <row r="18" spans="3:4" ht="15.75" thickBot="1" x14ac:dyDescent="0.3">
      <c r="C18" s="15" t="s">
        <v>15</v>
      </c>
      <c r="D18" s="19" t="s">
        <v>16</v>
      </c>
    </row>
    <row r="19" spans="3:4" ht="15.75" thickBot="1" x14ac:dyDescent="0.3">
      <c r="C19" s="17" t="s">
        <v>17</v>
      </c>
      <c r="D19" s="18" t="s">
        <v>18</v>
      </c>
    </row>
    <row r="20" spans="3:4" ht="15.75" thickBot="1" x14ac:dyDescent="0.3">
      <c r="C20" s="15" t="s">
        <v>19</v>
      </c>
      <c r="D20" s="19" t="s">
        <v>20</v>
      </c>
    </row>
    <row r="21" spans="3:4" ht="15.75" thickBot="1" x14ac:dyDescent="0.3">
      <c r="C21" s="17" t="s">
        <v>21</v>
      </c>
      <c r="D21" s="18" t="s">
        <v>22</v>
      </c>
    </row>
    <row r="22" spans="3:4" ht="15.75" thickBot="1" x14ac:dyDescent="0.3">
      <c r="C22" s="20" t="s">
        <v>23</v>
      </c>
      <c r="D22" s="21" t="s">
        <v>24</v>
      </c>
    </row>
    <row r="23" spans="3:4" ht="15.75" thickTop="1" x14ac:dyDescent="0.25"/>
    <row r="34" spans="3:3" ht="15.75" x14ac:dyDescent="0.25">
      <c r="C34" s="280"/>
    </row>
    <row r="35" spans="3:3" ht="15.75" x14ac:dyDescent="0.25">
      <c r="C35" s="281"/>
    </row>
    <row r="36" spans="3:3" x14ac:dyDescent="0.25">
      <c r="C36" s="282"/>
    </row>
    <row r="37" spans="3:3" x14ac:dyDescent="0.25">
      <c r="C37" s="283"/>
    </row>
  </sheetData>
  <mergeCells count="5">
    <mergeCell ref="C8:D8"/>
    <mergeCell ref="C9:D9"/>
    <mergeCell ref="C10:D10"/>
    <mergeCell ref="C11:D11"/>
    <mergeCell ref="C12:D12"/>
  </mergeCells>
  <hyperlinks>
    <hyperlink ref="D15" location="'Cuadro 2.1A'!A1" display="Comportamiento Oferta y Demanda Pasajeros Domésticos - Transporte Regular y no Regular" xr:uid="{05040B53-B11A-468E-BD86-6BC57877A3B6}"/>
    <hyperlink ref="D17" location="'CUADRO 2.2A'!A1" display="Oferta y demanda pasajeros nacionales por empresa" xr:uid="{BBEC948B-DEE6-4B9E-9523-53F081768E80}"/>
    <hyperlink ref="D18" location="'CUADRO 2.2B'!A1" display="Oferta y demanda pasajeros internacionales por empresa" xr:uid="{5D8652E0-2AC2-4371-9804-C2F2B88F6B52}"/>
    <hyperlink ref="D19" location="'Cuadro 2.3'!A1" display="Oferta y Demanda Pasajeros - Principales Rutas Nacionales" xr:uid="{CC772F4F-CDCE-4666-A1FA-48844AE60683}"/>
    <hyperlink ref="D20" location="'Cuadro 2.3B'!A1" display="Oferta y Demanda Pasajeros nacionales rutas troncales por empresa" xr:uid="{6E48D133-2C81-41BD-8A57-C4BDC16C202B}"/>
    <hyperlink ref="D21" location="'Cuadro 2.4'!A1" display="Oferta y Demanda Pasajeros - Principales rutas internacionales" xr:uid="{6C89ACB3-6B3F-47F8-A908-C3FB94EDBD94}"/>
    <hyperlink ref="D22" location="'Cuadro 2.5'!A1" display="Oferta y Demanda Pasajeros Internacionales – Continente y empresa" xr:uid="{B1276A80-D704-45B0-A04C-CA7D56FE653E}"/>
    <hyperlink ref="D16" location="'Cuadro 2.1B'!A1" display="Comportamiento Oferta y Demanda Pasajeros Internacionales - Transporte Regular y no Regular" xr:uid="{6757C508-189F-450D-A9C5-19843751D1B7}"/>
    <hyperlink ref="D14" location="Novedades!A1" display="Novedades importantes para la interpretación de la información." xr:uid="{89524A56-983C-4055-AD6A-E98901361A80}"/>
  </hyperlink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7F172-CE5D-4B10-A0B7-0D6864A656DF}">
  <dimension ref="A1:P28"/>
  <sheetViews>
    <sheetView workbookViewId="0"/>
  </sheetViews>
  <sheetFormatPr baseColWidth="10" defaultRowHeight="12.75" x14ac:dyDescent="0.2"/>
  <cols>
    <col min="1" max="16384" width="11.42578125" style="23"/>
  </cols>
  <sheetData>
    <row r="1" spans="1:16" ht="13.5" thickBot="1" x14ac:dyDescent="0.25">
      <c r="A1" s="22"/>
      <c r="B1" s="22"/>
      <c r="C1" s="22"/>
      <c r="D1" s="22"/>
      <c r="E1" s="22"/>
      <c r="F1" s="22"/>
      <c r="G1" s="22"/>
      <c r="H1" s="22"/>
    </row>
    <row r="2" spans="1:16" ht="30.75" thickTop="1" x14ac:dyDescent="0.4">
      <c r="A2" s="24" t="s">
        <v>609</v>
      </c>
      <c r="B2" s="25"/>
      <c r="O2" s="311" t="s">
        <v>25</v>
      </c>
      <c r="P2" s="312"/>
    </row>
    <row r="3" spans="1:16" ht="26.25" x14ac:dyDescent="0.4">
      <c r="A3" s="26" t="s">
        <v>4</v>
      </c>
      <c r="B3" s="27"/>
    </row>
    <row r="6" spans="1:16" ht="25.5" x14ac:dyDescent="0.35">
      <c r="A6" s="28" t="s">
        <v>26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6" ht="15.75" x14ac:dyDescent="0.25">
      <c r="A7" s="30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6" ht="17.25" x14ac:dyDescent="0.3">
      <c r="A8" s="31" t="s">
        <v>27</v>
      </c>
      <c r="B8" s="32"/>
      <c r="C8" s="33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6" ht="17.25" x14ac:dyDescent="0.3">
      <c r="A9" s="34" t="s">
        <v>28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6" ht="16.5" x14ac:dyDescent="0.25">
      <c r="A10" s="34" t="s">
        <v>29</v>
      </c>
    </row>
    <row r="12" spans="1:16" ht="17.25" x14ac:dyDescent="0.3">
      <c r="A12" s="31"/>
    </row>
    <row r="13" spans="1:16" ht="22.5" x14ac:dyDescent="0.3">
      <c r="A13" s="35" t="s">
        <v>30</v>
      </c>
    </row>
    <row r="15" spans="1:16" ht="16.5" x14ac:dyDescent="0.25">
      <c r="A15" s="34" t="s">
        <v>31</v>
      </c>
    </row>
    <row r="16" spans="1:16" ht="16.5" x14ac:dyDescent="0.25">
      <c r="A16" s="34"/>
    </row>
    <row r="17" spans="1:1" ht="22.5" x14ac:dyDescent="0.3">
      <c r="A17" s="35" t="s">
        <v>32</v>
      </c>
    </row>
    <row r="18" spans="1:1" ht="16.5" x14ac:dyDescent="0.25">
      <c r="A18" s="34" t="s">
        <v>33</v>
      </c>
    </row>
    <row r="19" spans="1:1" ht="16.5" x14ac:dyDescent="0.25">
      <c r="A19" s="34"/>
    </row>
    <row r="20" spans="1:1" ht="16.5" x14ac:dyDescent="0.25">
      <c r="A20" s="36" t="s">
        <v>34</v>
      </c>
    </row>
    <row r="21" spans="1:1" ht="16.5" x14ac:dyDescent="0.25">
      <c r="A21" s="36" t="s">
        <v>35</v>
      </c>
    </row>
    <row r="22" spans="1:1" ht="16.5" x14ac:dyDescent="0.25">
      <c r="A22" s="34"/>
    </row>
    <row r="23" spans="1:1" ht="22.5" x14ac:dyDescent="0.3">
      <c r="A23" s="35" t="s">
        <v>36</v>
      </c>
    </row>
    <row r="24" spans="1:1" ht="16.5" x14ac:dyDescent="0.25">
      <c r="A24" s="34" t="s">
        <v>37</v>
      </c>
    </row>
    <row r="25" spans="1:1" ht="16.5" x14ac:dyDescent="0.25">
      <c r="A25" s="34" t="s">
        <v>38</v>
      </c>
    </row>
    <row r="27" spans="1:1" ht="22.5" x14ac:dyDescent="0.3">
      <c r="A27" s="35" t="s">
        <v>39</v>
      </c>
    </row>
    <row r="28" spans="1:1" ht="16.5" x14ac:dyDescent="0.25">
      <c r="A28" s="34" t="s">
        <v>40</v>
      </c>
    </row>
  </sheetData>
  <mergeCells count="1">
    <mergeCell ref="O2:P2"/>
  </mergeCells>
  <hyperlinks>
    <hyperlink ref="O2:P2" location="INDICE!A1" display="Volver al Indice" xr:uid="{38111170-6090-4FF1-86BE-7F8733059A4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68A49-F001-4A25-861D-64D3CC8D3651}">
  <dimension ref="A1:M65522"/>
  <sheetViews>
    <sheetView zoomScale="80" zoomScaleNormal="80" workbookViewId="0">
      <selection activeCell="A3" sqref="A3:K3"/>
    </sheetView>
  </sheetViews>
  <sheetFormatPr baseColWidth="10" defaultRowHeight="15" x14ac:dyDescent="0.25"/>
  <cols>
    <col min="1" max="1" width="11.85546875" style="37" customWidth="1"/>
    <col min="2" max="2" width="18" style="37" customWidth="1"/>
    <col min="3" max="3" width="13.28515625" style="37" customWidth="1"/>
    <col min="4" max="4" width="13.85546875" style="37" customWidth="1"/>
    <col min="5" max="5" width="12.42578125" style="37" customWidth="1"/>
    <col min="6" max="6" width="12.140625" style="37" customWidth="1"/>
    <col min="7" max="7" width="12.7109375" style="37" customWidth="1"/>
    <col min="8" max="8" width="13.42578125" style="37" customWidth="1"/>
    <col min="9" max="9" width="12.7109375" style="37" customWidth="1"/>
    <col min="10" max="10" width="12.85546875" style="37" customWidth="1"/>
    <col min="11" max="11" width="13.140625" style="37" customWidth="1"/>
  </cols>
  <sheetData>
    <row r="1" spans="1:11" x14ac:dyDescent="0.25">
      <c r="J1" s="327" t="s">
        <v>25</v>
      </c>
      <c r="K1" s="327"/>
    </row>
    <row r="2" spans="1:11" ht="15.75" thickBot="1" x14ac:dyDescent="0.3"/>
    <row r="3" spans="1:11" x14ac:dyDescent="0.25">
      <c r="A3" s="328" t="s">
        <v>41</v>
      </c>
      <c r="B3" s="329"/>
      <c r="C3" s="329"/>
      <c r="D3" s="329"/>
      <c r="E3" s="329"/>
      <c r="F3" s="329"/>
      <c r="G3" s="329"/>
      <c r="H3" s="329"/>
      <c r="I3" s="329"/>
      <c r="J3" s="329"/>
      <c r="K3" s="330"/>
    </row>
    <row r="4" spans="1:11" ht="18.75" x14ac:dyDescent="0.25">
      <c r="A4" s="331" t="s">
        <v>42</v>
      </c>
      <c r="B4" s="332"/>
      <c r="C4" s="332"/>
      <c r="D4" s="332"/>
      <c r="E4" s="332"/>
      <c r="F4" s="332"/>
      <c r="G4" s="332"/>
      <c r="H4" s="332"/>
      <c r="I4" s="332"/>
      <c r="J4" s="332"/>
      <c r="K4" s="333"/>
    </row>
    <row r="5" spans="1:11" x14ac:dyDescent="0.25">
      <c r="A5" s="334" t="s">
        <v>43</v>
      </c>
      <c r="B5" s="335"/>
      <c r="C5" s="335"/>
      <c r="D5" s="335"/>
      <c r="E5" s="335"/>
      <c r="F5" s="335"/>
      <c r="G5" s="335"/>
      <c r="H5" s="335"/>
      <c r="I5" s="335"/>
      <c r="J5" s="335"/>
      <c r="K5" s="336"/>
    </row>
    <row r="6" spans="1:11" ht="15.75" thickBot="1" x14ac:dyDescent="0.3">
      <c r="A6" s="337"/>
      <c r="B6" s="338"/>
      <c r="C6" s="338"/>
      <c r="D6" s="338"/>
      <c r="E6" s="338"/>
      <c r="F6" s="338"/>
      <c r="G6" s="338"/>
      <c r="H6" s="338"/>
      <c r="I6" s="338"/>
      <c r="J6" s="338"/>
      <c r="K6" s="339"/>
    </row>
    <row r="7" spans="1:11" ht="15.75" x14ac:dyDescent="0.25">
      <c r="A7" s="340" t="s">
        <v>44</v>
      </c>
      <c r="B7" s="341"/>
      <c r="C7" s="38" t="s">
        <v>45</v>
      </c>
      <c r="D7" s="39"/>
      <c r="E7" s="40"/>
      <c r="F7" s="38" t="s">
        <v>46</v>
      </c>
      <c r="G7" s="39"/>
      <c r="H7" s="40"/>
      <c r="I7" s="38" t="s">
        <v>47</v>
      </c>
      <c r="J7" s="39"/>
      <c r="K7" s="40"/>
    </row>
    <row r="8" spans="1:11" ht="16.5" thickBot="1" x14ac:dyDescent="0.3">
      <c r="A8" s="342"/>
      <c r="B8" s="343"/>
      <c r="C8" s="41"/>
      <c r="D8" s="42"/>
      <c r="E8" s="43"/>
      <c r="F8" s="41"/>
      <c r="G8" s="42"/>
      <c r="H8" s="43"/>
      <c r="I8" s="41"/>
      <c r="J8" s="42"/>
      <c r="K8" s="43"/>
    </row>
    <row r="9" spans="1:11" ht="26.25" thickBot="1" x14ac:dyDescent="0.3">
      <c r="A9" s="44" t="s">
        <v>48</v>
      </c>
      <c r="B9" s="45" t="s">
        <v>49</v>
      </c>
      <c r="C9" s="46" t="s">
        <v>50</v>
      </c>
      <c r="D9" s="47" t="s">
        <v>51</v>
      </c>
      <c r="E9" s="48" t="s">
        <v>52</v>
      </c>
      <c r="F9" s="46" t="s">
        <v>50</v>
      </c>
      <c r="G9" s="47" t="s">
        <v>51</v>
      </c>
      <c r="H9" s="48" t="s">
        <v>52</v>
      </c>
      <c r="I9" s="46" t="s">
        <v>50</v>
      </c>
      <c r="J9" s="47" t="s">
        <v>51</v>
      </c>
      <c r="K9" s="48" t="s">
        <v>52</v>
      </c>
    </row>
    <row r="10" spans="1:11" ht="16.5" x14ac:dyDescent="0.3">
      <c r="A10" s="314">
        <v>2018</v>
      </c>
      <c r="B10" s="49" t="s">
        <v>53</v>
      </c>
      <c r="C10" s="50">
        <v>2654632</v>
      </c>
      <c r="D10" s="51">
        <v>2200197</v>
      </c>
      <c r="E10" s="52">
        <f t="shared" ref="E10:E21" si="0">(D10/C10)</f>
        <v>0.82881431399907779</v>
      </c>
      <c r="F10" s="53">
        <v>35836</v>
      </c>
      <c r="G10" s="54">
        <v>28292</v>
      </c>
      <c r="H10" s="55">
        <f t="shared" ref="H10:H21" si="1">(G10/F10)</f>
        <v>0.78948543364214752</v>
      </c>
      <c r="I10" s="56">
        <f t="shared" ref="I10:I21" si="2">C10+F10</f>
        <v>2690468</v>
      </c>
      <c r="J10" s="57">
        <f t="shared" ref="J10:J21" si="3">G10+D10</f>
        <v>2228489</v>
      </c>
      <c r="K10" s="58">
        <f t="shared" ref="K10:K21" si="4">(J10/I10)</f>
        <v>0.82829046842408083</v>
      </c>
    </row>
    <row r="11" spans="1:11" ht="16.5" x14ac:dyDescent="0.3">
      <c r="A11" s="324"/>
      <c r="B11" s="49" t="s">
        <v>54</v>
      </c>
      <c r="C11" s="50">
        <v>2294225</v>
      </c>
      <c r="D11" s="51">
        <v>1944454</v>
      </c>
      <c r="E11" s="52">
        <f t="shared" si="0"/>
        <v>0.84754285216140524</v>
      </c>
      <c r="F11" s="50">
        <v>25078</v>
      </c>
      <c r="G11" s="54">
        <v>20620</v>
      </c>
      <c r="H11" s="55">
        <f t="shared" si="1"/>
        <v>0.82223462796076241</v>
      </c>
      <c r="I11" s="59">
        <f t="shared" si="2"/>
        <v>2319303</v>
      </c>
      <c r="J11" s="57">
        <f t="shared" si="3"/>
        <v>1965074</v>
      </c>
      <c r="K11" s="58">
        <f t="shared" si="4"/>
        <v>0.84726920113499615</v>
      </c>
    </row>
    <row r="12" spans="1:11" ht="16.5" x14ac:dyDescent="0.3">
      <c r="A12" s="324"/>
      <c r="B12" s="49" t="s">
        <v>55</v>
      </c>
      <c r="C12" s="50">
        <v>2584407</v>
      </c>
      <c r="D12" s="51">
        <v>2074421</v>
      </c>
      <c r="E12" s="52">
        <f t="shared" si="0"/>
        <v>0.80266807820904373</v>
      </c>
      <c r="F12" s="50">
        <v>20354</v>
      </c>
      <c r="G12" s="54">
        <v>17073</v>
      </c>
      <c r="H12" s="55">
        <f t="shared" si="1"/>
        <v>0.83880318364940554</v>
      </c>
      <c r="I12" s="59">
        <f t="shared" si="2"/>
        <v>2604761</v>
      </c>
      <c r="J12" s="57">
        <f t="shared" si="3"/>
        <v>2091494</v>
      </c>
      <c r="K12" s="58">
        <f t="shared" si="4"/>
        <v>0.80295044343799682</v>
      </c>
    </row>
    <row r="13" spans="1:11" ht="16.5" x14ac:dyDescent="0.3">
      <c r="A13" s="324"/>
      <c r="B13" s="49" t="s">
        <v>56</v>
      </c>
      <c r="C13" s="50">
        <v>2491338</v>
      </c>
      <c r="D13" s="51">
        <v>2054128</v>
      </c>
      <c r="E13" s="52">
        <f t="shared" si="0"/>
        <v>0.82450795516304898</v>
      </c>
      <c r="F13" s="50">
        <v>32120</v>
      </c>
      <c r="G13" s="54">
        <v>24116</v>
      </c>
      <c r="H13" s="55">
        <f t="shared" si="1"/>
        <v>0.7508094645080946</v>
      </c>
      <c r="I13" s="59">
        <f t="shared" si="2"/>
        <v>2523458</v>
      </c>
      <c r="J13" s="57">
        <f t="shared" si="3"/>
        <v>2078244</v>
      </c>
      <c r="K13" s="58">
        <f t="shared" si="4"/>
        <v>0.82356987911033197</v>
      </c>
    </row>
    <row r="14" spans="1:11" ht="16.5" x14ac:dyDescent="0.3">
      <c r="A14" s="324"/>
      <c r="B14" s="49" t="s">
        <v>57</v>
      </c>
      <c r="C14" s="50">
        <v>2578716</v>
      </c>
      <c r="D14" s="51">
        <v>2051503</v>
      </c>
      <c r="E14" s="52">
        <f t="shared" si="0"/>
        <v>0.79555212749290727</v>
      </c>
      <c r="F14" s="50">
        <v>27154</v>
      </c>
      <c r="G14" s="54">
        <v>22131</v>
      </c>
      <c r="H14" s="55">
        <f t="shared" si="1"/>
        <v>0.81501804522353982</v>
      </c>
      <c r="I14" s="59">
        <f t="shared" si="2"/>
        <v>2605870</v>
      </c>
      <c r="J14" s="57">
        <f t="shared" si="3"/>
        <v>2073634</v>
      </c>
      <c r="K14" s="58">
        <f t="shared" si="4"/>
        <v>0.79575496859014461</v>
      </c>
    </row>
    <row r="15" spans="1:11" ht="16.5" x14ac:dyDescent="0.3">
      <c r="A15" s="324"/>
      <c r="B15" s="49" t="s">
        <v>58</v>
      </c>
      <c r="C15" s="50">
        <v>2498640</v>
      </c>
      <c r="D15" s="51">
        <v>2126720</v>
      </c>
      <c r="E15" s="52">
        <f t="shared" si="0"/>
        <v>0.85115102615823013</v>
      </c>
      <c r="F15" s="50">
        <v>23341</v>
      </c>
      <c r="G15" s="54">
        <v>19334</v>
      </c>
      <c r="H15" s="55">
        <f t="shared" si="1"/>
        <v>0.82832783513988262</v>
      </c>
      <c r="I15" s="59">
        <f t="shared" si="2"/>
        <v>2521981</v>
      </c>
      <c r="J15" s="57">
        <f t="shared" si="3"/>
        <v>2146054</v>
      </c>
      <c r="K15" s="58">
        <f t="shared" si="4"/>
        <v>0.8509397969294773</v>
      </c>
    </row>
    <row r="16" spans="1:11" ht="16.5" x14ac:dyDescent="0.3">
      <c r="A16" s="324"/>
      <c r="B16" s="49" t="s">
        <v>59</v>
      </c>
      <c r="C16" s="50">
        <v>2731613</v>
      </c>
      <c r="D16" s="51">
        <v>2320299</v>
      </c>
      <c r="E16" s="52">
        <f t="shared" si="0"/>
        <v>0.84942449754046423</v>
      </c>
      <c r="F16" s="50">
        <v>25232</v>
      </c>
      <c r="G16" s="54">
        <v>20356</v>
      </c>
      <c r="H16" s="55">
        <f t="shared" si="1"/>
        <v>0.80675332910589725</v>
      </c>
      <c r="I16" s="59">
        <f t="shared" si="2"/>
        <v>2756845</v>
      </c>
      <c r="J16" s="57">
        <f t="shared" si="3"/>
        <v>2340655</v>
      </c>
      <c r="K16" s="58">
        <f t="shared" si="4"/>
        <v>0.8490339500407168</v>
      </c>
    </row>
    <row r="17" spans="1:11" ht="16.5" x14ac:dyDescent="0.3">
      <c r="A17" s="325"/>
      <c r="B17" s="49" t="s">
        <v>60</v>
      </c>
      <c r="C17" s="50">
        <v>2727845</v>
      </c>
      <c r="D17" s="51">
        <v>2297761</v>
      </c>
      <c r="E17" s="52">
        <f t="shared" si="0"/>
        <v>0.84233561657645506</v>
      </c>
      <c r="F17" s="50">
        <v>19198</v>
      </c>
      <c r="G17" s="54">
        <v>15397</v>
      </c>
      <c r="H17" s="55">
        <f t="shared" si="1"/>
        <v>0.80201062610688612</v>
      </c>
      <c r="I17" s="59">
        <f t="shared" si="2"/>
        <v>2747043</v>
      </c>
      <c r="J17" s="57">
        <f t="shared" si="3"/>
        <v>2313158</v>
      </c>
      <c r="K17" s="58">
        <f t="shared" si="4"/>
        <v>0.84205380112360817</v>
      </c>
    </row>
    <row r="18" spans="1:11" ht="16.5" x14ac:dyDescent="0.3">
      <c r="A18" s="324"/>
      <c r="B18" s="49" t="s">
        <v>61</v>
      </c>
      <c r="C18" s="50">
        <v>2663006</v>
      </c>
      <c r="D18" s="51">
        <v>2207196</v>
      </c>
      <c r="E18" s="52">
        <f t="shared" si="0"/>
        <v>0.82883628501024786</v>
      </c>
      <c r="F18" s="50">
        <v>20000</v>
      </c>
      <c r="G18" s="54">
        <v>16155</v>
      </c>
      <c r="H18" s="55">
        <f t="shared" si="1"/>
        <v>0.80774999999999997</v>
      </c>
      <c r="I18" s="59">
        <f t="shared" si="2"/>
        <v>2683006</v>
      </c>
      <c r="J18" s="57">
        <f t="shared" si="3"/>
        <v>2223351</v>
      </c>
      <c r="K18" s="58">
        <f t="shared" si="4"/>
        <v>0.82867910097852926</v>
      </c>
    </row>
    <row r="19" spans="1:11" ht="16.5" x14ac:dyDescent="0.3">
      <c r="A19" s="324"/>
      <c r="B19" s="49" t="s">
        <v>62</v>
      </c>
      <c r="C19" s="50">
        <v>2858500</v>
      </c>
      <c r="D19" s="51">
        <v>2349342</v>
      </c>
      <c r="E19" s="52">
        <f t="shared" si="0"/>
        <v>0.8218793073290187</v>
      </c>
      <c r="F19" s="50">
        <v>19645</v>
      </c>
      <c r="G19" s="54">
        <v>15937</v>
      </c>
      <c r="H19" s="55">
        <f t="shared" si="1"/>
        <v>0.81124968185288882</v>
      </c>
      <c r="I19" s="59">
        <f t="shared" si="2"/>
        <v>2878145</v>
      </c>
      <c r="J19" s="57">
        <f t="shared" si="3"/>
        <v>2365279</v>
      </c>
      <c r="K19" s="58">
        <f t="shared" si="4"/>
        <v>0.8218067540030124</v>
      </c>
    </row>
    <row r="20" spans="1:11" ht="16.5" x14ac:dyDescent="0.3">
      <c r="A20" s="324"/>
      <c r="B20" s="49" t="s">
        <v>63</v>
      </c>
      <c r="C20" s="50">
        <v>2810237</v>
      </c>
      <c r="D20" s="51">
        <v>2336707</v>
      </c>
      <c r="E20" s="52">
        <f t="shared" si="0"/>
        <v>0.83149819748298814</v>
      </c>
      <c r="F20" s="50">
        <v>26020</v>
      </c>
      <c r="G20" s="54">
        <v>20025</v>
      </c>
      <c r="H20" s="55">
        <f t="shared" si="1"/>
        <v>0.76960030745580321</v>
      </c>
      <c r="I20" s="59">
        <f t="shared" si="2"/>
        <v>2836257</v>
      </c>
      <c r="J20" s="57">
        <f t="shared" si="3"/>
        <v>2356732</v>
      </c>
      <c r="K20" s="58">
        <f t="shared" si="4"/>
        <v>0.83093034234908891</v>
      </c>
    </row>
    <row r="21" spans="1:11" ht="17.25" thickBot="1" x14ac:dyDescent="0.35">
      <c r="A21" s="326"/>
      <c r="B21" s="195" t="s">
        <v>64</v>
      </c>
      <c r="C21" s="196">
        <v>3049176</v>
      </c>
      <c r="D21" s="197">
        <v>2498997</v>
      </c>
      <c r="E21" s="198">
        <f t="shared" si="0"/>
        <v>0.81956469551118072</v>
      </c>
      <c r="F21" s="196">
        <v>16712</v>
      </c>
      <c r="G21" s="199">
        <v>13597</v>
      </c>
      <c r="H21" s="200">
        <f t="shared" si="1"/>
        <v>0.81360698898994732</v>
      </c>
      <c r="I21" s="81">
        <f t="shared" si="2"/>
        <v>3065888</v>
      </c>
      <c r="J21" s="201">
        <f t="shared" si="3"/>
        <v>2512594</v>
      </c>
      <c r="K21" s="202">
        <f t="shared" si="4"/>
        <v>0.81953222035508144</v>
      </c>
    </row>
    <row r="22" spans="1:11" ht="16.5" x14ac:dyDescent="0.25">
      <c r="A22" s="313">
        <v>2019</v>
      </c>
      <c r="B22" s="60" t="s">
        <v>53</v>
      </c>
      <c r="C22" s="61">
        <v>2951683</v>
      </c>
      <c r="D22" s="62">
        <v>2452619</v>
      </c>
      <c r="E22" s="55">
        <f t="shared" ref="E22:E29" si="5">(D22/C22)</f>
        <v>0.83092222301649599</v>
      </c>
      <c r="F22" s="61">
        <v>16686</v>
      </c>
      <c r="G22" s="63">
        <v>13165</v>
      </c>
      <c r="H22" s="55">
        <f t="shared" ref="H22:H29" si="6">(G22/F22)</f>
        <v>0.78898477765791686</v>
      </c>
      <c r="I22" s="64">
        <f t="shared" ref="I22:I29" si="7">C22+F22</f>
        <v>2968369</v>
      </c>
      <c r="J22" s="65">
        <f>G22+D22</f>
        <v>2465784</v>
      </c>
      <c r="K22" s="58">
        <f t="shared" ref="K22:K29" si="8">(J22/I22)</f>
        <v>0.83068648136400836</v>
      </c>
    </row>
    <row r="23" spans="1:11" ht="16.5" x14ac:dyDescent="0.25">
      <c r="A23" s="314"/>
      <c r="B23" s="60" t="s">
        <v>54</v>
      </c>
      <c r="C23" s="61">
        <v>2499484</v>
      </c>
      <c r="D23" s="62">
        <v>2019695</v>
      </c>
      <c r="E23" s="66">
        <f t="shared" si="5"/>
        <v>0.80804478044268335</v>
      </c>
      <c r="F23" s="61">
        <v>19565</v>
      </c>
      <c r="G23" s="63">
        <v>15512</v>
      </c>
      <c r="H23" s="55">
        <f t="shared" si="6"/>
        <v>0.79284436493738819</v>
      </c>
      <c r="I23" s="64">
        <f t="shared" si="7"/>
        <v>2519049</v>
      </c>
      <c r="J23" s="65">
        <f t="shared" ref="J23:J28" si="9">G23+D23</f>
        <v>2035207</v>
      </c>
      <c r="K23" s="58">
        <f t="shared" si="8"/>
        <v>0.80792672155245893</v>
      </c>
    </row>
    <row r="24" spans="1:11" ht="16.5" x14ac:dyDescent="0.25">
      <c r="A24" s="314"/>
      <c r="B24" s="60" t="s">
        <v>55</v>
      </c>
      <c r="C24" s="61">
        <v>2797482</v>
      </c>
      <c r="D24" s="62">
        <v>2253014</v>
      </c>
      <c r="E24" s="66">
        <f t="shared" si="5"/>
        <v>0.80537211678216336</v>
      </c>
      <c r="F24" s="61">
        <v>35559</v>
      </c>
      <c r="G24" s="63">
        <v>27819</v>
      </c>
      <c r="H24" s="55">
        <f t="shared" si="6"/>
        <v>0.78233358643381423</v>
      </c>
      <c r="I24" s="64">
        <f t="shared" si="7"/>
        <v>2833041</v>
      </c>
      <c r="J24" s="65">
        <f t="shared" si="9"/>
        <v>2280833</v>
      </c>
      <c r="K24" s="58">
        <f t="shared" si="8"/>
        <v>0.80508294797004354</v>
      </c>
    </row>
    <row r="25" spans="1:11" ht="16.5" x14ac:dyDescent="0.25">
      <c r="A25" s="314"/>
      <c r="B25" s="60" t="s">
        <v>56</v>
      </c>
      <c r="C25" s="61">
        <v>2760915</v>
      </c>
      <c r="D25" s="62">
        <v>2204878</v>
      </c>
      <c r="E25" s="66">
        <f t="shared" si="5"/>
        <v>0.79860408596425458</v>
      </c>
      <c r="F25" s="61">
        <v>41893</v>
      </c>
      <c r="G25" s="63">
        <v>30191</v>
      </c>
      <c r="H25" s="55">
        <f t="shared" si="6"/>
        <v>0.72066932423077845</v>
      </c>
      <c r="I25" s="64">
        <f t="shared" si="7"/>
        <v>2802808</v>
      </c>
      <c r="J25" s="65">
        <f t="shared" si="9"/>
        <v>2235069</v>
      </c>
      <c r="K25" s="58">
        <f t="shared" si="8"/>
        <v>0.79743921096272019</v>
      </c>
    </row>
    <row r="26" spans="1:11" ht="16.5" x14ac:dyDescent="0.25">
      <c r="A26" s="314"/>
      <c r="B26" s="60" t="s">
        <v>57</v>
      </c>
      <c r="C26" s="61">
        <v>2801280</v>
      </c>
      <c r="D26" s="62">
        <v>2286452</v>
      </c>
      <c r="E26" s="66">
        <f t="shared" si="5"/>
        <v>0.8162168722869545</v>
      </c>
      <c r="F26" s="61">
        <v>33049</v>
      </c>
      <c r="G26" s="63">
        <v>24625</v>
      </c>
      <c r="H26" s="55">
        <f t="shared" si="6"/>
        <v>0.74510575206511542</v>
      </c>
      <c r="I26" s="64">
        <f t="shared" si="7"/>
        <v>2834329</v>
      </c>
      <c r="J26" s="65">
        <f t="shared" si="9"/>
        <v>2311077</v>
      </c>
      <c r="K26" s="58">
        <f t="shared" si="8"/>
        <v>0.81538769846408088</v>
      </c>
    </row>
    <row r="27" spans="1:11" ht="16.5" x14ac:dyDescent="0.25">
      <c r="A27" s="314"/>
      <c r="B27" s="60" t="s">
        <v>58</v>
      </c>
      <c r="C27" s="61">
        <v>2964653</v>
      </c>
      <c r="D27" s="62">
        <v>2447402</v>
      </c>
      <c r="E27" s="66">
        <f t="shared" si="5"/>
        <v>0.82552730454457912</v>
      </c>
      <c r="F27" s="61">
        <v>57320</v>
      </c>
      <c r="G27" s="63">
        <v>47586</v>
      </c>
      <c r="H27" s="55">
        <f t="shared" si="6"/>
        <v>0.83018143754361484</v>
      </c>
      <c r="I27" s="64">
        <f t="shared" si="7"/>
        <v>3021973</v>
      </c>
      <c r="J27" s="65">
        <f t="shared" si="9"/>
        <v>2494988</v>
      </c>
      <c r="K27" s="58">
        <f t="shared" si="8"/>
        <v>0.82561558293207782</v>
      </c>
    </row>
    <row r="28" spans="1:11" ht="16.5" x14ac:dyDescent="0.25">
      <c r="A28" s="314"/>
      <c r="B28" s="60" t="s">
        <v>59</v>
      </c>
      <c r="C28" s="61">
        <v>3259439</v>
      </c>
      <c r="D28" s="62">
        <v>2680568</v>
      </c>
      <c r="E28" s="66">
        <f t="shared" si="5"/>
        <v>0.82240164641829472</v>
      </c>
      <c r="F28" s="61">
        <v>82061</v>
      </c>
      <c r="G28" s="63">
        <v>70345</v>
      </c>
      <c r="H28" s="55">
        <f t="shared" si="6"/>
        <v>0.85722815953985454</v>
      </c>
      <c r="I28" s="64">
        <f t="shared" si="7"/>
        <v>3341500</v>
      </c>
      <c r="J28" s="65">
        <f t="shared" si="9"/>
        <v>2750913</v>
      </c>
      <c r="K28" s="58">
        <f t="shared" si="8"/>
        <v>0.82325692054466559</v>
      </c>
    </row>
    <row r="29" spans="1:11" ht="16.5" x14ac:dyDescent="0.25">
      <c r="A29" s="314"/>
      <c r="B29" s="60" t="s">
        <v>60</v>
      </c>
      <c r="C29" s="61">
        <v>3296416</v>
      </c>
      <c r="D29" s="62">
        <v>2720138</v>
      </c>
      <c r="E29" s="66">
        <f t="shared" si="5"/>
        <v>0.82518043839127098</v>
      </c>
      <c r="F29" s="61">
        <v>46186</v>
      </c>
      <c r="G29" s="63">
        <v>37086</v>
      </c>
      <c r="H29" s="55">
        <f t="shared" si="6"/>
        <v>0.80297059715065167</v>
      </c>
      <c r="I29" s="64">
        <f t="shared" si="7"/>
        <v>3342602</v>
      </c>
      <c r="J29" s="65">
        <f>G29+D29</f>
        <v>2757224</v>
      </c>
      <c r="K29" s="58">
        <f t="shared" si="8"/>
        <v>0.82487355658854988</v>
      </c>
    </row>
    <row r="30" spans="1:11" ht="16.5" x14ac:dyDescent="0.25">
      <c r="A30" s="314"/>
      <c r="B30" s="60" t="s">
        <v>61</v>
      </c>
      <c r="C30" s="61">
        <v>3073078</v>
      </c>
      <c r="D30" s="62">
        <v>2524315</v>
      </c>
      <c r="E30" s="66">
        <f>(D30/C30)</f>
        <v>0.8214288735918841</v>
      </c>
      <c r="F30" s="61">
        <v>43030</v>
      </c>
      <c r="G30" s="63">
        <v>34028</v>
      </c>
      <c r="H30" s="55">
        <f>(G30/F30)</f>
        <v>0.79079711828956545</v>
      </c>
      <c r="I30" s="64">
        <f>C30+F30</f>
        <v>3116108</v>
      </c>
      <c r="J30" s="65">
        <f>G30+D30</f>
        <v>2558343</v>
      </c>
      <c r="K30" s="58">
        <f>(J30/I30)</f>
        <v>0.8210058829796657</v>
      </c>
    </row>
    <row r="31" spans="1:11" ht="17.25" thickBot="1" x14ac:dyDescent="0.3">
      <c r="A31" s="315"/>
      <c r="B31" s="60" t="s">
        <v>62</v>
      </c>
      <c r="C31" s="61">
        <v>3159767</v>
      </c>
      <c r="D31" s="62">
        <v>2553877</v>
      </c>
      <c r="E31" s="66">
        <f>(D31/C31)</f>
        <v>0.80824851959021027</v>
      </c>
      <c r="F31" s="61">
        <v>38162</v>
      </c>
      <c r="G31" s="286">
        <v>28372</v>
      </c>
      <c r="H31" s="66">
        <f>(G31/F31)</f>
        <v>0.74346208270006808</v>
      </c>
      <c r="I31" s="64">
        <f>C31+F31</f>
        <v>3197929</v>
      </c>
      <c r="J31" s="65">
        <f>G31+D31</f>
        <v>2582249</v>
      </c>
      <c r="K31" s="202">
        <f>(J31/I31)</f>
        <v>0.80747540048575184</v>
      </c>
    </row>
    <row r="32" spans="1:11" x14ac:dyDescent="0.25">
      <c r="A32" s="67" t="s">
        <v>65</v>
      </c>
      <c r="B32" s="68"/>
      <c r="C32" s="318">
        <f>(C31/C19-1)</f>
        <v>0.10539338814063326</v>
      </c>
      <c r="D32" s="346">
        <f>(D31/D19-1)</f>
        <v>8.7060547165972446E-2</v>
      </c>
      <c r="E32" s="344">
        <f>(E31/E19-1)</f>
        <v>-1.6584901964628362E-2</v>
      </c>
      <c r="F32" s="318">
        <f>(F31/F19-1)</f>
        <v>0.94258080936625088</v>
      </c>
      <c r="G32" s="320">
        <f>(G31/G19-1)</f>
        <v>0.78025977285561909</v>
      </c>
      <c r="H32" s="344">
        <f>(H31/H19-1)</f>
        <v>-8.3559477025611062E-2</v>
      </c>
      <c r="I32" s="318">
        <f>(I31/I19-1)</f>
        <v>0.11110767525611109</v>
      </c>
      <c r="J32" s="320">
        <f>(J31/J19-1)</f>
        <v>9.1731250309160073E-2</v>
      </c>
      <c r="K32" s="316">
        <f>(K31/K19-1)</f>
        <v>-1.743883637783783E-2</v>
      </c>
    </row>
    <row r="33" spans="1:13" ht="15.75" thickBot="1" x14ac:dyDescent="0.3">
      <c r="A33" s="69" t="s">
        <v>610</v>
      </c>
      <c r="B33" s="70"/>
      <c r="C33" s="319"/>
      <c r="D33" s="347"/>
      <c r="E33" s="345"/>
      <c r="F33" s="319"/>
      <c r="G33" s="321"/>
      <c r="H33" s="345"/>
      <c r="I33" s="319"/>
      <c r="J33" s="321"/>
      <c r="K33" s="317"/>
    </row>
    <row r="34" spans="1:13" ht="16.5" x14ac:dyDescent="0.3">
      <c r="A34" s="67" t="s">
        <v>66</v>
      </c>
      <c r="B34" s="71"/>
      <c r="C34" s="72"/>
      <c r="D34" s="287"/>
      <c r="E34" s="73"/>
      <c r="F34" s="288"/>
      <c r="G34" s="287"/>
      <c r="H34" s="74"/>
      <c r="I34" s="288"/>
      <c r="J34" s="287"/>
      <c r="K34" s="75"/>
    </row>
    <row r="35" spans="1:13" ht="16.5" x14ac:dyDescent="0.3">
      <c r="A35" s="69" t="s">
        <v>611</v>
      </c>
      <c r="B35" s="76"/>
      <c r="C35" s="50">
        <f>SUM(C10:C19)</f>
        <v>26082922</v>
      </c>
      <c r="D35" s="297">
        <f>SUM(D10:D19)</f>
        <v>21626021</v>
      </c>
      <c r="E35" s="77">
        <f>(D35/C35)</f>
        <v>0.82912570148390585</v>
      </c>
      <c r="F35" s="50">
        <f>SUM(F10:F19)</f>
        <v>247958</v>
      </c>
      <c r="G35" s="297">
        <f>SUM(G10:G19)</f>
        <v>199411</v>
      </c>
      <c r="H35" s="77">
        <f>(G35/F35)</f>
        <v>0.80421281023399127</v>
      </c>
      <c r="I35" s="50">
        <f>SUM(I10:I19)</f>
        <v>26330880</v>
      </c>
      <c r="J35" s="289">
        <f>SUM(J10:J19)</f>
        <v>21825432</v>
      </c>
      <c r="K35" s="78">
        <f>(J35/I35)</f>
        <v>0.82889109668951433</v>
      </c>
    </row>
    <row r="36" spans="1:13" ht="17.25" thickBot="1" x14ac:dyDescent="0.35">
      <c r="A36" s="79" t="s">
        <v>612</v>
      </c>
      <c r="B36" s="80"/>
      <c r="C36" s="196">
        <f>SUM(C22:C31)</f>
        <v>29564197</v>
      </c>
      <c r="D36" s="298">
        <f>SUM(D22:D31)</f>
        <v>24142958</v>
      </c>
      <c r="E36" s="82">
        <f>(D36/C36)</f>
        <v>0.81662823448240451</v>
      </c>
      <c r="F36" s="196">
        <f>SUM(F22:F31)</f>
        <v>413511</v>
      </c>
      <c r="G36" s="298">
        <f>SUM(G22:G31)</f>
        <v>328729</v>
      </c>
      <c r="H36" s="82">
        <f>(G36/F36)</f>
        <v>0.79497038772850059</v>
      </c>
      <c r="I36" s="196">
        <f>SUM(I22:I31)</f>
        <v>29977708</v>
      </c>
      <c r="J36" s="290">
        <f>SUM(J22:J31)</f>
        <v>24471687</v>
      </c>
      <c r="K36" s="83">
        <f>(J36/I36)</f>
        <v>0.81632948723097842</v>
      </c>
      <c r="M36" s="285"/>
    </row>
    <row r="37" spans="1:13" x14ac:dyDescent="0.25">
      <c r="A37" s="69" t="s">
        <v>67</v>
      </c>
      <c r="B37" s="84"/>
      <c r="C37" s="318">
        <f>(C36/C35-1)</f>
        <v>0.13346951695059328</v>
      </c>
      <c r="D37" s="320">
        <f>(D36/D35-1)</f>
        <v>0.11638465531870157</v>
      </c>
      <c r="E37" s="316">
        <f>(E36-E35)</f>
        <v>-1.2497467001501339E-2</v>
      </c>
      <c r="F37" s="318">
        <f>(F36/F35-1)</f>
        <v>0.66766549173650369</v>
      </c>
      <c r="G37" s="320">
        <f>(G36/G35-1)</f>
        <v>0.64849983200525552</v>
      </c>
      <c r="H37" s="316">
        <f>(H36-H35)</f>
        <v>-9.2424225054906772E-3</v>
      </c>
      <c r="I37" s="318">
        <f>(I36/I35-1)</f>
        <v>0.13850004253560844</v>
      </c>
      <c r="J37" s="320">
        <f>(J36/J35-1)</f>
        <v>0.1212463973221698</v>
      </c>
      <c r="K37" s="322">
        <f>(K36-K35)</f>
        <v>-1.2561609458535905E-2</v>
      </c>
    </row>
    <row r="38" spans="1:13" ht="15.75" thickBot="1" x14ac:dyDescent="0.3">
      <c r="A38" s="79" t="s">
        <v>613</v>
      </c>
      <c r="B38" s="88"/>
      <c r="C38" s="319"/>
      <c r="D38" s="321"/>
      <c r="E38" s="317"/>
      <c r="F38" s="319"/>
      <c r="G38" s="321"/>
      <c r="H38" s="317"/>
      <c r="I38" s="319"/>
      <c r="J38" s="321"/>
      <c r="K38" s="323"/>
    </row>
    <row r="39" spans="1:13" x14ac:dyDescent="0.25">
      <c r="A39" s="89"/>
      <c r="B39" s="90"/>
      <c r="C39" s="91"/>
      <c r="D39" s="91"/>
      <c r="E39" s="91"/>
      <c r="F39" s="91"/>
      <c r="G39" s="91"/>
      <c r="H39" s="91"/>
    </row>
    <row r="40" spans="1:13" x14ac:dyDescent="0.25">
      <c r="A40" s="89"/>
      <c r="B40" s="90"/>
      <c r="C40" s="91"/>
      <c r="D40" s="91"/>
      <c r="E40" s="91"/>
      <c r="F40" s="91"/>
      <c r="G40" s="91"/>
      <c r="H40" s="91"/>
    </row>
    <row r="41" spans="1:13" x14ac:dyDescent="0.25">
      <c r="A41" s="89"/>
    </row>
    <row r="42" spans="1:13" ht="15.75" x14ac:dyDescent="0.3">
      <c r="A42" s="92"/>
    </row>
    <row r="43" spans="1:13" x14ac:dyDescent="0.25">
      <c r="A43" s="93"/>
    </row>
    <row r="65522" spans="3:3" x14ac:dyDescent="0.25">
      <c r="C65522" s="94" t="e">
        <f>((C65518/C65505)-1)*100</f>
        <v>#DIV/0!</v>
      </c>
    </row>
  </sheetData>
  <mergeCells count="25">
    <mergeCell ref="E32:E33"/>
    <mergeCell ref="F32:F33"/>
    <mergeCell ref="G32:G33"/>
    <mergeCell ref="A10:A21"/>
    <mergeCell ref="J1:K1"/>
    <mergeCell ref="A3:K3"/>
    <mergeCell ref="A4:K4"/>
    <mergeCell ref="A5:K6"/>
    <mergeCell ref="A7:B8"/>
    <mergeCell ref="A22:A31"/>
    <mergeCell ref="H37:H38"/>
    <mergeCell ref="I37:I38"/>
    <mergeCell ref="J37:J38"/>
    <mergeCell ref="K37:K38"/>
    <mergeCell ref="C37:C38"/>
    <mergeCell ref="D37:D38"/>
    <mergeCell ref="E37:E38"/>
    <mergeCell ref="F37:F38"/>
    <mergeCell ref="G37:G38"/>
    <mergeCell ref="H32:H33"/>
    <mergeCell ref="I32:I33"/>
    <mergeCell ref="J32:J33"/>
    <mergeCell ref="K32:K33"/>
    <mergeCell ref="C32:C33"/>
    <mergeCell ref="D32:D33"/>
  </mergeCells>
  <conditionalFormatting sqref="A32:B38 C34:H36 I34:K34">
    <cfRule type="cellIs" dxfId="206" priority="16" stopIfTrue="1" operator="lessThan">
      <formula>0</formula>
    </cfRule>
  </conditionalFormatting>
  <conditionalFormatting sqref="C37:K37 C32:K32">
    <cfRule type="cellIs" dxfId="205" priority="17" stopIfTrue="1" operator="lessThan">
      <formula>0</formula>
    </cfRule>
    <cfRule type="cellIs" dxfId="204" priority="18" stopIfTrue="1" operator="greaterThanOrEqual">
      <formula>0</formula>
    </cfRule>
  </conditionalFormatting>
  <conditionalFormatting sqref="K35:K36">
    <cfRule type="cellIs" dxfId="203" priority="2" stopIfTrue="1" operator="lessThan">
      <formula>0</formula>
    </cfRule>
  </conditionalFormatting>
  <conditionalFormatting sqref="I35:J36">
    <cfRule type="cellIs" dxfId="202" priority="1" stopIfTrue="1" operator="lessThan">
      <formula>0</formula>
    </cfRule>
  </conditionalFormatting>
  <hyperlinks>
    <hyperlink ref="J1:K1" location="INDICE!A1" display="Volver al Indice" xr:uid="{54BE128C-B363-4BBB-8743-900B4ADF401E}"/>
  </hyperlink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762BA-FA46-4EB9-8226-51DBAF9EA401}">
  <dimension ref="A1:M39"/>
  <sheetViews>
    <sheetView topLeftCell="A4" zoomScale="80" zoomScaleNormal="80" workbookViewId="0">
      <selection activeCell="A4" sqref="A4:K4"/>
    </sheetView>
  </sheetViews>
  <sheetFormatPr baseColWidth="10" defaultRowHeight="15" x14ac:dyDescent="0.25"/>
  <cols>
    <col min="1" max="1" width="11.85546875" style="37" customWidth="1"/>
    <col min="2" max="2" width="18" style="37" customWidth="1"/>
    <col min="3" max="3" width="13" style="37" customWidth="1"/>
    <col min="4" max="4" width="13.85546875" style="37" customWidth="1"/>
    <col min="5" max="5" width="12.42578125" style="37" customWidth="1"/>
    <col min="6" max="6" width="12.140625" style="37" customWidth="1"/>
    <col min="7" max="7" width="12.7109375" style="37" customWidth="1"/>
    <col min="8" max="8" width="13.42578125" style="37" customWidth="1"/>
    <col min="9" max="9" width="12.28515625" style="37" bestFit="1" customWidth="1"/>
    <col min="10" max="10" width="12.85546875" style="37" customWidth="1"/>
    <col min="11" max="11" width="13.140625" style="37" customWidth="1"/>
    <col min="12" max="12" width="15.140625" style="37" customWidth="1"/>
  </cols>
  <sheetData>
    <row r="1" spans="1:12" x14ac:dyDescent="0.25">
      <c r="J1" s="327" t="s">
        <v>25</v>
      </c>
      <c r="K1" s="327"/>
    </row>
    <row r="2" spans="1:12" ht="15.75" thickBot="1" x14ac:dyDescent="0.3"/>
    <row r="3" spans="1:12" x14ac:dyDescent="0.25">
      <c r="A3" s="328" t="s">
        <v>41</v>
      </c>
      <c r="B3" s="329"/>
      <c r="C3" s="329"/>
      <c r="D3" s="329"/>
      <c r="E3" s="329"/>
      <c r="F3" s="329"/>
      <c r="G3" s="329"/>
      <c r="H3" s="329"/>
      <c r="I3" s="329"/>
      <c r="J3" s="329"/>
      <c r="K3" s="330"/>
    </row>
    <row r="4" spans="1:12" ht="18.75" x14ac:dyDescent="0.25">
      <c r="A4" s="331" t="s">
        <v>68</v>
      </c>
      <c r="B4" s="332"/>
      <c r="C4" s="332"/>
      <c r="D4" s="332"/>
      <c r="E4" s="332"/>
      <c r="F4" s="332"/>
      <c r="G4" s="332"/>
      <c r="H4" s="332"/>
      <c r="I4" s="332"/>
      <c r="J4" s="332"/>
      <c r="K4" s="333"/>
    </row>
    <row r="5" spans="1:12" x14ac:dyDescent="0.25">
      <c r="A5" s="334" t="s">
        <v>43</v>
      </c>
      <c r="B5" s="335"/>
      <c r="C5" s="335"/>
      <c r="D5" s="335"/>
      <c r="E5" s="335"/>
      <c r="F5" s="335"/>
      <c r="G5" s="335"/>
      <c r="H5" s="335"/>
      <c r="I5" s="335"/>
      <c r="J5" s="335"/>
      <c r="K5" s="336"/>
    </row>
    <row r="6" spans="1:12" ht="15.75" thickBot="1" x14ac:dyDescent="0.3">
      <c r="A6" s="337"/>
      <c r="B6" s="338"/>
      <c r="C6" s="338"/>
      <c r="D6" s="338"/>
      <c r="E6" s="338"/>
      <c r="F6" s="338"/>
      <c r="G6" s="338"/>
      <c r="H6" s="338"/>
      <c r="I6" s="338"/>
      <c r="J6" s="338"/>
      <c r="K6" s="339"/>
    </row>
    <row r="7" spans="1:12" ht="17.25" x14ac:dyDescent="0.3">
      <c r="A7" s="340" t="s">
        <v>44</v>
      </c>
      <c r="B7" s="341"/>
      <c r="C7" s="38" t="s">
        <v>45</v>
      </c>
      <c r="D7" s="39"/>
      <c r="E7" s="40"/>
      <c r="F7" s="38" t="s">
        <v>46</v>
      </c>
      <c r="G7" s="39"/>
      <c r="H7" s="40"/>
      <c r="I7" s="38" t="s">
        <v>47</v>
      </c>
      <c r="J7" s="39"/>
      <c r="K7" s="40"/>
      <c r="L7" s="95"/>
    </row>
    <row r="8" spans="1:12" ht="18" thickBot="1" x14ac:dyDescent="0.35">
      <c r="A8" s="342"/>
      <c r="B8" s="343"/>
      <c r="C8" s="41"/>
      <c r="D8" s="42"/>
      <c r="E8" s="43"/>
      <c r="F8" s="41"/>
      <c r="G8" s="42"/>
      <c r="H8" s="43"/>
      <c r="I8" s="41"/>
      <c r="J8" s="42"/>
      <c r="K8" s="43"/>
      <c r="L8" s="95"/>
    </row>
    <row r="9" spans="1:12" ht="26.25" thickBot="1" x14ac:dyDescent="0.3">
      <c r="A9" s="44" t="s">
        <v>48</v>
      </c>
      <c r="B9" s="45" t="s">
        <v>49</v>
      </c>
      <c r="C9" s="46" t="s">
        <v>50</v>
      </c>
      <c r="D9" s="47" t="s">
        <v>51</v>
      </c>
      <c r="E9" s="48" t="s">
        <v>52</v>
      </c>
      <c r="F9" s="46" t="s">
        <v>50</v>
      </c>
      <c r="G9" s="47" t="s">
        <v>51</v>
      </c>
      <c r="H9" s="48" t="s">
        <v>52</v>
      </c>
      <c r="I9" s="46" t="s">
        <v>50</v>
      </c>
      <c r="J9" s="47" t="s">
        <v>51</v>
      </c>
      <c r="K9" s="48" t="s">
        <v>52</v>
      </c>
      <c r="L9" s="96"/>
    </row>
    <row r="10" spans="1:12" ht="16.5" x14ac:dyDescent="0.3">
      <c r="A10" s="314">
        <v>2018</v>
      </c>
      <c r="B10" s="49" t="s">
        <v>53</v>
      </c>
      <c r="C10" s="50">
        <v>1515805</v>
      </c>
      <c r="D10" s="51">
        <v>1282217</v>
      </c>
      <c r="E10" s="52">
        <f t="shared" ref="E10:E21" si="0">(D10/C10)</f>
        <v>0.84589838402696915</v>
      </c>
      <c r="F10" s="53">
        <v>26410</v>
      </c>
      <c r="G10" s="54">
        <v>19327</v>
      </c>
      <c r="H10" s="55">
        <f t="shared" ref="H10:H21" si="1">(G10/F10)</f>
        <v>0.73180613404013628</v>
      </c>
      <c r="I10" s="56">
        <f t="shared" ref="I10:I21" si="2">C10+F10</f>
        <v>1542215</v>
      </c>
      <c r="J10" s="57">
        <f t="shared" ref="J10:J21" si="3">G10+D10</f>
        <v>1301544</v>
      </c>
      <c r="K10" s="58">
        <f t="shared" ref="K10:K21" si="4">(J10/I10)</f>
        <v>0.84394458619582868</v>
      </c>
    </row>
    <row r="11" spans="1:12" ht="16.5" x14ac:dyDescent="0.3">
      <c r="A11" s="324"/>
      <c r="B11" s="49" t="s">
        <v>54</v>
      </c>
      <c r="C11" s="50">
        <v>1293755</v>
      </c>
      <c r="D11" s="51">
        <v>1064530</v>
      </c>
      <c r="E11" s="52">
        <f t="shared" si="0"/>
        <v>0.82282194078476989</v>
      </c>
      <c r="F11" s="50">
        <v>23823</v>
      </c>
      <c r="G11" s="54">
        <v>17870</v>
      </c>
      <c r="H11" s="55">
        <f t="shared" si="1"/>
        <v>0.75011543466398023</v>
      </c>
      <c r="I11" s="59">
        <f t="shared" si="2"/>
        <v>1317578</v>
      </c>
      <c r="J11" s="57">
        <f t="shared" si="3"/>
        <v>1082400</v>
      </c>
      <c r="K11" s="58">
        <f t="shared" si="4"/>
        <v>0.8215073415008447</v>
      </c>
      <c r="L11" s="90"/>
    </row>
    <row r="12" spans="1:12" ht="16.5" x14ac:dyDescent="0.3">
      <c r="A12" s="324"/>
      <c r="B12" s="49" t="s">
        <v>55</v>
      </c>
      <c r="C12" s="50">
        <v>1471505</v>
      </c>
      <c r="D12" s="51">
        <v>1203535</v>
      </c>
      <c r="E12" s="52">
        <f t="shared" si="0"/>
        <v>0.81789392492720037</v>
      </c>
      <c r="F12" s="50">
        <v>10621</v>
      </c>
      <c r="G12" s="54">
        <v>8536</v>
      </c>
      <c r="H12" s="55">
        <f t="shared" si="1"/>
        <v>0.80369080124282077</v>
      </c>
      <c r="I12" s="59">
        <f t="shared" si="2"/>
        <v>1482126</v>
      </c>
      <c r="J12" s="57">
        <f t="shared" si="3"/>
        <v>1212071</v>
      </c>
      <c r="K12" s="58">
        <f t="shared" si="4"/>
        <v>0.81779214452752325</v>
      </c>
      <c r="L12" s="97"/>
    </row>
    <row r="13" spans="1:12" ht="16.5" x14ac:dyDescent="0.3">
      <c r="A13" s="324"/>
      <c r="B13" s="49" t="s">
        <v>56</v>
      </c>
      <c r="C13" s="50">
        <v>1420013</v>
      </c>
      <c r="D13" s="51">
        <v>1159548</v>
      </c>
      <c r="E13" s="52">
        <f t="shared" si="0"/>
        <v>0.81657562289922703</v>
      </c>
      <c r="F13" s="50">
        <v>12260</v>
      </c>
      <c r="G13" s="54">
        <v>8522</v>
      </c>
      <c r="H13" s="55">
        <f t="shared" si="1"/>
        <v>0.69510603588907016</v>
      </c>
      <c r="I13" s="59">
        <f t="shared" si="2"/>
        <v>1432273</v>
      </c>
      <c r="J13" s="57">
        <f t="shared" si="3"/>
        <v>1168070</v>
      </c>
      <c r="K13" s="58">
        <f t="shared" si="4"/>
        <v>0.8155358650201463</v>
      </c>
    </row>
    <row r="14" spans="1:12" ht="16.5" x14ac:dyDescent="0.3">
      <c r="A14" s="324"/>
      <c r="B14" s="49" t="s">
        <v>69</v>
      </c>
      <c r="C14" s="50">
        <v>1465478</v>
      </c>
      <c r="D14" s="51">
        <v>1196913</v>
      </c>
      <c r="E14" s="52">
        <f t="shared" si="0"/>
        <v>0.81673897526950257</v>
      </c>
      <c r="F14" s="50">
        <v>16885</v>
      </c>
      <c r="G14" s="54">
        <v>10057</v>
      </c>
      <c r="H14" s="55">
        <f t="shared" si="1"/>
        <v>0.59561741190405681</v>
      </c>
      <c r="I14" s="59">
        <f t="shared" si="2"/>
        <v>1482363</v>
      </c>
      <c r="J14" s="57">
        <f t="shared" si="3"/>
        <v>1206970</v>
      </c>
      <c r="K14" s="58">
        <f t="shared" si="4"/>
        <v>0.81422026858468544</v>
      </c>
    </row>
    <row r="15" spans="1:12" ht="16.5" x14ac:dyDescent="0.3">
      <c r="A15" s="324"/>
      <c r="B15" s="49" t="s">
        <v>58</v>
      </c>
      <c r="C15" s="50">
        <v>1467976</v>
      </c>
      <c r="D15" s="51">
        <v>1235146</v>
      </c>
      <c r="E15" s="52">
        <f t="shared" si="0"/>
        <v>0.84139386474983247</v>
      </c>
      <c r="F15" s="50">
        <v>11049</v>
      </c>
      <c r="G15" s="54">
        <v>8102</v>
      </c>
      <c r="H15" s="55">
        <f t="shared" si="1"/>
        <v>0.73327902977645032</v>
      </c>
      <c r="I15" s="59">
        <f t="shared" si="2"/>
        <v>1479025</v>
      </c>
      <c r="J15" s="57">
        <f t="shared" si="3"/>
        <v>1243248</v>
      </c>
      <c r="K15" s="58">
        <f t="shared" si="4"/>
        <v>0.84058619698788051</v>
      </c>
    </row>
    <row r="16" spans="1:12" ht="16.5" x14ac:dyDescent="0.3">
      <c r="A16" s="324"/>
      <c r="B16" s="49" t="s">
        <v>59</v>
      </c>
      <c r="C16" s="50">
        <v>1545594</v>
      </c>
      <c r="D16" s="51">
        <v>1355959</v>
      </c>
      <c r="E16" s="52">
        <f t="shared" si="0"/>
        <v>0.87730607132274063</v>
      </c>
      <c r="F16" s="50">
        <v>19371</v>
      </c>
      <c r="G16" s="54">
        <v>14273</v>
      </c>
      <c r="H16" s="55">
        <f t="shared" si="1"/>
        <v>0.73682308605647617</v>
      </c>
      <c r="I16" s="59">
        <f t="shared" si="2"/>
        <v>1564965</v>
      </c>
      <c r="J16" s="57">
        <f t="shared" si="3"/>
        <v>1370232</v>
      </c>
      <c r="K16" s="58">
        <f t="shared" si="4"/>
        <v>0.87556718520861487</v>
      </c>
    </row>
    <row r="17" spans="1:12" ht="16.5" x14ac:dyDescent="0.3">
      <c r="A17" s="325"/>
      <c r="B17" s="49" t="s">
        <v>60</v>
      </c>
      <c r="C17" s="50">
        <v>1531270</v>
      </c>
      <c r="D17" s="51">
        <v>1313392</v>
      </c>
      <c r="E17" s="52">
        <f t="shared" si="0"/>
        <v>0.85771418495758422</v>
      </c>
      <c r="F17" s="50">
        <v>18765</v>
      </c>
      <c r="G17" s="54">
        <v>14855</v>
      </c>
      <c r="H17" s="55">
        <f t="shared" si="1"/>
        <v>0.79163335997868367</v>
      </c>
      <c r="I17" s="59">
        <f t="shared" si="2"/>
        <v>1550035</v>
      </c>
      <c r="J17" s="57">
        <f t="shared" si="3"/>
        <v>1328247</v>
      </c>
      <c r="K17" s="58">
        <f t="shared" si="4"/>
        <v>0.85691419871164198</v>
      </c>
      <c r="L17" s="98"/>
    </row>
    <row r="18" spans="1:12" ht="16.5" x14ac:dyDescent="0.3">
      <c r="A18" s="324"/>
      <c r="B18" s="49" t="s">
        <v>61</v>
      </c>
      <c r="C18" s="50">
        <v>1455741</v>
      </c>
      <c r="D18" s="51">
        <v>1184620</v>
      </c>
      <c r="E18" s="52">
        <f t="shared" si="0"/>
        <v>0.81375739228338007</v>
      </c>
      <c r="F18" s="50">
        <v>21057</v>
      </c>
      <c r="G18" s="54">
        <v>15465</v>
      </c>
      <c r="H18" s="55">
        <f t="shared" si="1"/>
        <v>0.73443510471577145</v>
      </c>
      <c r="I18" s="59">
        <f t="shared" si="2"/>
        <v>1476798</v>
      </c>
      <c r="J18" s="57">
        <f t="shared" si="3"/>
        <v>1200085</v>
      </c>
      <c r="K18" s="58">
        <f t="shared" si="4"/>
        <v>0.8126263713791595</v>
      </c>
      <c r="L18" s="99"/>
    </row>
    <row r="19" spans="1:12" ht="16.5" x14ac:dyDescent="0.3">
      <c r="A19" s="324"/>
      <c r="B19" s="49" t="s">
        <v>62</v>
      </c>
      <c r="C19" s="50">
        <v>1528316</v>
      </c>
      <c r="D19" s="51">
        <v>1229176</v>
      </c>
      <c r="E19" s="52">
        <f t="shared" si="0"/>
        <v>0.80426822725143232</v>
      </c>
      <c r="F19" s="50">
        <v>10011</v>
      </c>
      <c r="G19" s="54">
        <v>7242</v>
      </c>
      <c r="H19" s="55">
        <f t="shared" si="1"/>
        <v>0.72340425531914898</v>
      </c>
      <c r="I19" s="59">
        <f t="shared" si="2"/>
        <v>1538327</v>
      </c>
      <c r="J19" s="57">
        <f t="shared" si="3"/>
        <v>1236418</v>
      </c>
      <c r="K19" s="58">
        <f t="shared" si="4"/>
        <v>0.80374198723678381</v>
      </c>
      <c r="L19" s="90"/>
    </row>
    <row r="20" spans="1:12" ht="16.5" x14ac:dyDescent="0.3">
      <c r="A20" s="324"/>
      <c r="B20" s="100" t="s">
        <v>63</v>
      </c>
      <c r="C20" s="101">
        <v>1505760</v>
      </c>
      <c r="D20" s="102">
        <v>1240100</v>
      </c>
      <c r="E20" s="103">
        <f t="shared" si="0"/>
        <v>0.82357082137923709</v>
      </c>
      <c r="F20" s="101">
        <v>5986</v>
      </c>
      <c r="G20" s="104">
        <v>3471</v>
      </c>
      <c r="H20" s="105">
        <f t="shared" si="1"/>
        <v>0.57985299031072501</v>
      </c>
      <c r="I20" s="106">
        <f t="shared" si="2"/>
        <v>1511746</v>
      </c>
      <c r="J20" s="107">
        <f t="shared" si="3"/>
        <v>1243571</v>
      </c>
      <c r="K20" s="108">
        <f t="shared" si="4"/>
        <v>0.82260578165908826</v>
      </c>
      <c r="L20" s="109"/>
    </row>
    <row r="21" spans="1:12" ht="16.5" x14ac:dyDescent="0.3">
      <c r="A21" s="324"/>
      <c r="B21" s="49" t="s">
        <v>64</v>
      </c>
      <c r="C21" s="50">
        <v>1645483</v>
      </c>
      <c r="D21" s="51">
        <v>1388792</v>
      </c>
      <c r="E21" s="52">
        <f t="shared" si="0"/>
        <v>0.84400264238524492</v>
      </c>
      <c r="F21" s="50">
        <v>16868</v>
      </c>
      <c r="G21" s="54">
        <v>10040</v>
      </c>
      <c r="H21" s="55">
        <f t="shared" si="1"/>
        <v>0.59520986483281957</v>
      </c>
      <c r="I21" s="59">
        <f t="shared" si="2"/>
        <v>1662351</v>
      </c>
      <c r="J21" s="57">
        <f t="shared" si="3"/>
        <v>1398832</v>
      </c>
      <c r="K21" s="58">
        <f t="shared" si="4"/>
        <v>0.84147812345286888</v>
      </c>
    </row>
    <row r="22" spans="1:12" ht="16.5" x14ac:dyDescent="0.25">
      <c r="A22" s="314">
        <v>2019</v>
      </c>
      <c r="B22" s="60" t="s">
        <v>53</v>
      </c>
      <c r="C22" s="61">
        <v>1676871</v>
      </c>
      <c r="D22" s="62">
        <v>1409993</v>
      </c>
      <c r="E22" s="55">
        <f t="shared" ref="E22:E28" si="5">(D22/C22)</f>
        <v>0.8408476263230743</v>
      </c>
      <c r="F22" s="61">
        <v>24125</v>
      </c>
      <c r="G22" s="63">
        <v>14333</v>
      </c>
      <c r="H22" s="55">
        <f t="shared" ref="H22:H28" si="6">(G22/F22)</f>
        <v>0.59411398963730566</v>
      </c>
      <c r="I22" s="64">
        <f t="shared" ref="I22:I28" si="7">C22+F22</f>
        <v>1700996</v>
      </c>
      <c r="J22" s="65">
        <f t="shared" ref="J22:J28" si="8">G22+D22</f>
        <v>1424326</v>
      </c>
      <c r="K22" s="58">
        <f t="shared" ref="K22:K28" si="9">(J22/I22)</f>
        <v>0.83734823597468777</v>
      </c>
      <c r="L22" s="110"/>
    </row>
    <row r="23" spans="1:12" ht="16.5" x14ac:dyDescent="0.25">
      <c r="A23" s="314"/>
      <c r="B23" s="60" t="s">
        <v>54</v>
      </c>
      <c r="C23" s="61">
        <v>1465049</v>
      </c>
      <c r="D23" s="62">
        <v>1164082</v>
      </c>
      <c r="E23" s="66">
        <f t="shared" si="5"/>
        <v>0.79456864582686315</v>
      </c>
      <c r="F23" s="61">
        <v>5641</v>
      </c>
      <c r="G23" s="63">
        <v>3001</v>
      </c>
      <c r="H23" s="55">
        <f t="shared" si="6"/>
        <v>0.53199787271760324</v>
      </c>
      <c r="I23" s="64">
        <f t="shared" si="7"/>
        <v>1470690</v>
      </c>
      <c r="J23" s="65">
        <f t="shared" si="8"/>
        <v>1167083</v>
      </c>
      <c r="K23" s="58">
        <f t="shared" si="9"/>
        <v>0.79356152554243242</v>
      </c>
      <c r="L23" s="110"/>
    </row>
    <row r="24" spans="1:12" ht="16.5" x14ac:dyDescent="0.25">
      <c r="A24" s="314"/>
      <c r="B24" s="60" t="s">
        <v>55</v>
      </c>
      <c r="C24" s="61">
        <v>1576852</v>
      </c>
      <c r="D24" s="62">
        <v>1272912</v>
      </c>
      <c r="E24" s="66">
        <f t="shared" si="5"/>
        <v>0.807248873071157</v>
      </c>
      <c r="F24" s="61">
        <v>20345</v>
      </c>
      <c r="G24" s="63">
        <v>13624</v>
      </c>
      <c r="H24" s="55">
        <f t="shared" si="6"/>
        <v>0.66964856230031944</v>
      </c>
      <c r="I24" s="64">
        <f t="shared" si="7"/>
        <v>1597197</v>
      </c>
      <c r="J24" s="65">
        <f t="shared" si="8"/>
        <v>1286536</v>
      </c>
      <c r="K24" s="58">
        <f t="shared" si="9"/>
        <v>0.80549612853016883</v>
      </c>
      <c r="L24" s="110"/>
    </row>
    <row r="25" spans="1:12" ht="16.5" x14ac:dyDescent="0.25">
      <c r="A25" s="314"/>
      <c r="B25" s="60" t="s">
        <v>56</v>
      </c>
      <c r="C25" s="61">
        <v>1530968</v>
      </c>
      <c r="D25" s="62">
        <v>1237258</v>
      </c>
      <c r="E25" s="66">
        <f t="shared" si="5"/>
        <v>0.80815405677976282</v>
      </c>
      <c r="F25" s="61">
        <v>7370</v>
      </c>
      <c r="G25" s="63">
        <v>3747</v>
      </c>
      <c r="H25" s="55">
        <f t="shared" si="6"/>
        <v>0.50841248303934872</v>
      </c>
      <c r="I25" s="64">
        <f t="shared" si="7"/>
        <v>1538338</v>
      </c>
      <c r="J25" s="65">
        <f t="shared" si="8"/>
        <v>1241005</v>
      </c>
      <c r="K25" s="58">
        <f t="shared" si="9"/>
        <v>0.8067180294577655</v>
      </c>
      <c r="L25" s="110"/>
    </row>
    <row r="26" spans="1:12" ht="16.5" x14ac:dyDescent="0.25">
      <c r="A26" s="314"/>
      <c r="B26" s="60" t="s">
        <v>57</v>
      </c>
      <c r="C26" s="61">
        <v>1566851</v>
      </c>
      <c r="D26" s="62">
        <v>1261195</v>
      </c>
      <c r="E26" s="66">
        <f t="shared" si="5"/>
        <v>0.80492337816422876</v>
      </c>
      <c r="F26" s="61">
        <v>13215</v>
      </c>
      <c r="G26" s="63">
        <v>7623</v>
      </c>
      <c r="H26" s="55">
        <f t="shared" si="6"/>
        <v>0.57684449489216794</v>
      </c>
      <c r="I26" s="64">
        <f t="shared" si="7"/>
        <v>1580066</v>
      </c>
      <c r="J26" s="65">
        <f t="shared" si="8"/>
        <v>1268818</v>
      </c>
      <c r="K26" s="58">
        <f t="shared" si="9"/>
        <v>0.80301582338965583</v>
      </c>
      <c r="L26" s="110"/>
    </row>
    <row r="27" spans="1:12" ht="16.5" x14ac:dyDescent="0.25">
      <c r="A27" s="314"/>
      <c r="B27" s="60" t="s">
        <v>58</v>
      </c>
      <c r="C27" s="61">
        <v>1544596</v>
      </c>
      <c r="D27" s="62">
        <v>1297636</v>
      </c>
      <c r="E27" s="66">
        <f t="shared" si="5"/>
        <v>0.84011353130527333</v>
      </c>
      <c r="F27" s="61">
        <v>11763</v>
      </c>
      <c r="G27" s="63">
        <v>8571</v>
      </c>
      <c r="H27" s="55">
        <f t="shared" si="6"/>
        <v>0.72864065289466973</v>
      </c>
      <c r="I27" s="64">
        <f t="shared" si="7"/>
        <v>1556359</v>
      </c>
      <c r="J27" s="65">
        <f t="shared" si="8"/>
        <v>1306207</v>
      </c>
      <c r="K27" s="58">
        <f t="shared" si="9"/>
        <v>0.83927101651996738</v>
      </c>
      <c r="L27" s="110"/>
    </row>
    <row r="28" spans="1:12" ht="16.5" x14ac:dyDescent="0.25">
      <c r="A28" s="314"/>
      <c r="B28" s="60" t="s">
        <v>59</v>
      </c>
      <c r="C28" s="61">
        <v>1641221</v>
      </c>
      <c r="D28" s="62">
        <v>1391797</v>
      </c>
      <c r="E28" s="66">
        <f t="shared" si="5"/>
        <v>0.84802534210810121</v>
      </c>
      <c r="F28" s="61">
        <v>15161</v>
      </c>
      <c r="G28" s="63">
        <v>8811</v>
      </c>
      <c r="H28" s="66">
        <f t="shared" si="6"/>
        <v>0.58116219246751533</v>
      </c>
      <c r="I28" s="64">
        <f t="shared" si="7"/>
        <v>1656382</v>
      </c>
      <c r="J28" s="65">
        <f t="shared" si="8"/>
        <v>1400608</v>
      </c>
      <c r="K28" s="111">
        <f t="shared" si="9"/>
        <v>0.84558272186005401</v>
      </c>
      <c r="L28" s="110"/>
    </row>
    <row r="29" spans="1:12" ht="16.5" x14ac:dyDescent="0.25">
      <c r="A29" s="314"/>
      <c r="B29" s="60" t="s">
        <v>60</v>
      </c>
      <c r="C29" s="61">
        <v>1623280</v>
      </c>
      <c r="D29" s="62">
        <v>1370566</v>
      </c>
      <c r="E29" s="66">
        <f>(D29/C29)</f>
        <v>0.84431890986151492</v>
      </c>
      <c r="F29" s="61">
        <v>19110</v>
      </c>
      <c r="G29" s="63">
        <v>13432</v>
      </c>
      <c r="H29" s="66">
        <f>(G29/F29)</f>
        <v>0.70287807430664573</v>
      </c>
      <c r="I29" s="64">
        <f>C29+F29</f>
        <v>1642390</v>
      </c>
      <c r="J29" s="65">
        <f>G29+D29</f>
        <v>1383998</v>
      </c>
      <c r="K29" s="111">
        <f>(J29/I29)</f>
        <v>0.84267317750351622</v>
      </c>
      <c r="L29" s="110"/>
    </row>
    <row r="30" spans="1:12" ht="16.5" x14ac:dyDescent="0.25">
      <c r="A30" s="314"/>
      <c r="B30" s="60" t="s">
        <v>61</v>
      </c>
      <c r="C30" s="61">
        <v>1450126</v>
      </c>
      <c r="D30" s="62">
        <v>1197957</v>
      </c>
      <c r="E30" s="66">
        <f>(D30/C30)</f>
        <v>0.82610545566385263</v>
      </c>
      <c r="F30" s="61">
        <v>8160</v>
      </c>
      <c r="G30" s="291">
        <v>5715</v>
      </c>
      <c r="H30" s="66">
        <f>(G30/F30)</f>
        <v>0.70036764705882348</v>
      </c>
      <c r="I30" s="64">
        <f>C30+F30</f>
        <v>1458286</v>
      </c>
      <c r="J30" s="65">
        <f>G30+D30</f>
        <v>1203672</v>
      </c>
      <c r="K30" s="111">
        <f>(J30/I30)</f>
        <v>0.82540187590088643</v>
      </c>
      <c r="L30" s="110"/>
    </row>
    <row r="31" spans="1:12" ht="17.25" thickBot="1" x14ac:dyDescent="0.3">
      <c r="A31" s="315"/>
      <c r="B31" s="60" t="s">
        <v>62</v>
      </c>
      <c r="C31" s="61">
        <v>1555698</v>
      </c>
      <c r="D31" s="62">
        <v>1241694</v>
      </c>
      <c r="E31" s="66">
        <f>(D31/C31)</f>
        <v>0.79815876860418922</v>
      </c>
      <c r="F31" s="61">
        <v>11354</v>
      </c>
      <c r="G31" s="291">
        <v>7905</v>
      </c>
      <c r="H31" s="66">
        <f>(G31/F31)</f>
        <v>0.69623040338206799</v>
      </c>
      <c r="I31" s="64">
        <f>C31+F31</f>
        <v>1567052</v>
      </c>
      <c r="J31" s="65">
        <f>G31+D31</f>
        <v>1249599</v>
      </c>
      <c r="K31" s="111">
        <f>(J31/I31)</f>
        <v>0.79742025152962381</v>
      </c>
      <c r="L31" s="110"/>
    </row>
    <row r="32" spans="1:12" ht="15" customHeight="1" x14ac:dyDescent="0.25">
      <c r="A32" s="67" t="s">
        <v>65</v>
      </c>
      <c r="B32" s="68"/>
      <c r="C32" s="318">
        <f>(C31/C19-1)</f>
        <v>1.7916451833259517E-2</v>
      </c>
      <c r="D32" s="320">
        <f>(D31/D19-1)</f>
        <v>1.0184058263422058E-2</v>
      </c>
      <c r="E32" s="316">
        <f>(E31/E19-1)</f>
        <v>-7.5962949178310923E-3</v>
      </c>
      <c r="F32" s="346">
        <f>(F31/F19-1)</f>
        <v>0.13415243232444318</v>
      </c>
      <c r="G32" s="346">
        <f>(G31-G19)/G18</f>
        <v>4.2870999030067893E-2</v>
      </c>
      <c r="H32" s="316">
        <f>(H31/H19-1)</f>
        <v>-3.7563854148317866E-2</v>
      </c>
      <c r="I32" s="346">
        <f>(I31/I19-1)</f>
        <v>1.8672882943613356E-2</v>
      </c>
      <c r="J32" s="320">
        <f>(J31/J19-1)</f>
        <v>1.0660634186820284E-2</v>
      </c>
      <c r="K32" s="316">
        <f>(K31/K19-1)</f>
        <v>-7.865379447070775E-3</v>
      </c>
    </row>
    <row r="33" spans="1:13" ht="15.75" customHeight="1" thickBot="1" x14ac:dyDescent="0.3">
      <c r="A33" s="69" t="s">
        <v>610</v>
      </c>
      <c r="B33" s="296"/>
      <c r="C33" s="319"/>
      <c r="D33" s="321"/>
      <c r="E33" s="317"/>
      <c r="F33" s="347"/>
      <c r="G33" s="347"/>
      <c r="H33" s="317"/>
      <c r="I33" s="347"/>
      <c r="J33" s="321"/>
      <c r="K33" s="317"/>
    </row>
    <row r="34" spans="1:13" ht="16.5" x14ac:dyDescent="0.3">
      <c r="A34" s="67" t="s">
        <v>66</v>
      </c>
      <c r="B34" s="71"/>
      <c r="C34" s="87"/>
      <c r="D34" s="85"/>
      <c r="E34" s="86"/>
      <c r="F34" s="292"/>
      <c r="G34" s="85"/>
      <c r="H34" s="86"/>
      <c r="I34" s="292"/>
      <c r="J34" s="85"/>
      <c r="K34" s="293"/>
    </row>
    <row r="35" spans="1:13" ht="16.5" x14ac:dyDescent="0.3">
      <c r="A35" s="69" t="s">
        <v>611</v>
      </c>
      <c r="B35" s="76"/>
      <c r="C35" s="50">
        <f>SUM(C10:C19)</f>
        <v>14695453</v>
      </c>
      <c r="D35" s="57">
        <f>SUM(D10:D19)</f>
        <v>12225036</v>
      </c>
      <c r="E35" s="77">
        <f>(D35/C35)</f>
        <v>0.83189242277866493</v>
      </c>
      <c r="F35" s="50">
        <f>SUM(F10:F19)</f>
        <v>170252</v>
      </c>
      <c r="G35" s="57">
        <f>SUM(G10:G19)</f>
        <v>124249</v>
      </c>
      <c r="H35" s="77">
        <f>(G35/F35)</f>
        <v>0.72979465733148507</v>
      </c>
      <c r="I35" s="50">
        <f>SUM(I10:I19)</f>
        <v>14865705</v>
      </c>
      <c r="J35" s="57">
        <f>SUM(J10:J19)</f>
        <v>12349285</v>
      </c>
      <c r="K35" s="294">
        <f>(J35/I35)</f>
        <v>0.83072313085723148</v>
      </c>
    </row>
    <row r="36" spans="1:13" ht="17.25" thickBot="1" x14ac:dyDescent="0.35">
      <c r="A36" s="79" t="s">
        <v>612</v>
      </c>
      <c r="B36" s="80"/>
      <c r="C36" s="196">
        <f>SUM(C22:C31)</f>
        <v>15631512</v>
      </c>
      <c r="D36" s="201">
        <f>SUM(D22:D31)</f>
        <v>12845090</v>
      </c>
      <c r="E36" s="82">
        <f>(D36/C36)</f>
        <v>0.82174328369514094</v>
      </c>
      <c r="F36" s="196">
        <f>SUM(F22:F31)</f>
        <v>136244</v>
      </c>
      <c r="G36" s="201">
        <f>SUM(G22:G31)</f>
        <v>86762</v>
      </c>
      <c r="H36" s="82">
        <f>(G36/F36)</f>
        <v>0.63681336425824253</v>
      </c>
      <c r="I36" s="196">
        <f>SUM(I22:I31)</f>
        <v>15767756</v>
      </c>
      <c r="J36" s="201">
        <f>SUM(J22:J31)</f>
        <v>12931852</v>
      </c>
      <c r="K36" s="295">
        <f>(J36/I36)</f>
        <v>0.82014536500945345</v>
      </c>
      <c r="M36" s="285"/>
    </row>
    <row r="37" spans="1:13" x14ac:dyDescent="0.25">
      <c r="A37" s="69" t="s">
        <v>67</v>
      </c>
      <c r="B37" s="84"/>
      <c r="C37" s="318">
        <f>(C36/C35-1)</f>
        <v>6.3697185789373112E-2</v>
      </c>
      <c r="D37" s="320">
        <f>(D36/D35-1)</f>
        <v>5.0720014239630906E-2</v>
      </c>
      <c r="E37" s="316">
        <f>(E36-E35)</f>
        <v>-1.0149139083523995E-2</v>
      </c>
      <c r="F37" s="318">
        <f>(F36/F35-1)</f>
        <v>-0.19975095740431825</v>
      </c>
      <c r="G37" s="320">
        <f>(G36/G35-1)</f>
        <v>-0.30170866566330512</v>
      </c>
      <c r="H37" s="316">
        <f>(H36-H35)</f>
        <v>-9.2981293073242544E-2</v>
      </c>
      <c r="I37" s="318">
        <f>(I36/I35-1)</f>
        <v>6.0680001385739812E-2</v>
      </c>
      <c r="J37" s="320">
        <f>(J36/J35-1)</f>
        <v>4.7174148138940941E-2</v>
      </c>
      <c r="K37" s="322">
        <f>(K36-K35)</f>
        <v>-1.0577765847778031E-2</v>
      </c>
    </row>
    <row r="38" spans="1:13" ht="15.75" thickBot="1" x14ac:dyDescent="0.3">
      <c r="A38" s="79" t="s">
        <v>613</v>
      </c>
      <c r="B38" s="88"/>
      <c r="C38" s="319"/>
      <c r="D38" s="321"/>
      <c r="E38" s="317"/>
      <c r="F38" s="319"/>
      <c r="G38" s="321"/>
      <c r="H38" s="317"/>
      <c r="I38" s="319"/>
      <c r="J38" s="321"/>
      <c r="K38" s="323"/>
    </row>
    <row r="39" spans="1:13" x14ac:dyDescent="0.25">
      <c r="A39" s="89"/>
      <c r="B39" s="90"/>
      <c r="C39" s="91"/>
      <c r="D39" s="91"/>
      <c r="E39" s="91"/>
      <c r="F39" s="91"/>
      <c r="G39" s="91"/>
      <c r="H39" s="91"/>
    </row>
  </sheetData>
  <mergeCells count="25">
    <mergeCell ref="H37:H38"/>
    <mergeCell ref="I37:I38"/>
    <mergeCell ref="J37:J38"/>
    <mergeCell ref="K37:K38"/>
    <mergeCell ref="C37:C38"/>
    <mergeCell ref="D37:D38"/>
    <mergeCell ref="E37:E38"/>
    <mergeCell ref="F37:F38"/>
    <mergeCell ref="G37:G38"/>
    <mergeCell ref="G32:G33"/>
    <mergeCell ref="H32:H33"/>
    <mergeCell ref="I32:I33"/>
    <mergeCell ref="J32:J33"/>
    <mergeCell ref="K32:K33"/>
    <mergeCell ref="A22:A31"/>
    <mergeCell ref="C32:C33"/>
    <mergeCell ref="D32:D33"/>
    <mergeCell ref="E32:E33"/>
    <mergeCell ref="F32:F33"/>
    <mergeCell ref="A10:A21"/>
    <mergeCell ref="J1:K1"/>
    <mergeCell ref="A3:K3"/>
    <mergeCell ref="A4:K4"/>
    <mergeCell ref="A5:K6"/>
    <mergeCell ref="A7:B8"/>
  </mergeCells>
  <conditionalFormatting sqref="A32:B38 L32:L38 C34:H36 I34:K34">
    <cfRule type="cellIs" dxfId="201" priority="23" stopIfTrue="1" operator="lessThan">
      <formula>0</formula>
    </cfRule>
  </conditionalFormatting>
  <conditionalFormatting sqref="C32:F32 C37:K37 H32:K32">
    <cfRule type="cellIs" dxfId="200" priority="24" stopIfTrue="1" operator="lessThan">
      <formula>0</formula>
    </cfRule>
    <cfRule type="cellIs" dxfId="199" priority="25" stopIfTrue="1" operator="greaterThanOrEqual">
      <formula>0</formula>
    </cfRule>
  </conditionalFormatting>
  <conditionalFormatting sqref="K35:K36">
    <cfRule type="cellIs" dxfId="198" priority="9" stopIfTrue="1" operator="lessThan">
      <formula>0</formula>
    </cfRule>
  </conditionalFormatting>
  <conditionalFormatting sqref="I35:J36">
    <cfRule type="cellIs" dxfId="197" priority="8" stopIfTrue="1" operator="lessThan">
      <formula>0</formula>
    </cfRule>
  </conditionalFormatting>
  <conditionalFormatting sqref="G32">
    <cfRule type="cellIs" dxfId="196" priority="1" stopIfTrue="1" operator="lessThan">
      <formula>0</formula>
    </cfRule>
    <cfRule type="cellIs" dxfId="195" priority="2" stopIfTrue="1" operator="greaterThanOrEqual">
      <formula>0</formula>
    </cfRule>
  </conditionalFormatting>
  <hyperlinks>
    <hyperlink ref="J1:K1" location="INDICE!A1" display="Volver al Indice" xr:uid="{41573D45-014B-4F5F-B39C-C31F362144F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5C468-4A13-4761-996A-329B530D81D8}">
  <dimension ref="A1:T45"/>
  <sheetViews>
    <sheetView topLeftCell="A3" workbookViewId="0">
      <selection activeCell="A3" sqref="A3:S3"/>
    </sheetView>
  </sheetViews>
  <sheetFormatPr baseColWidth="10" defaultRowHeight="15" x14ac:dyDescent="0.25"/>
  <cols>
    <col min="1" max="1" width="28.42578125" style="112" customWidth="1"/>
    <col min="2" max="3" width="10.140625" style="112" bestFit="1" customWidth="1"/>
    <col min="4" max="4" width="7.85546875" style="112" bestFit="1" customWidth="1"/>
    <col min="5" max="5" width="10.140625" style="112" bestFit="1" customWidth="1"/>
    <col min="6" max="6" width="10.28515625" style="112" customWidth="1"/>
    <col min="7" max="7" width="7.85546875" style="112" bestFit="1" customWidth="1"/>
    <col min="8" max="8" width="8.85546875" style="112" bestFit="1" customWidth="1"/>
    <col min="9" max="9" width="9.42578125" style="112" customWidth="1"/>
    <col min="10" max="10" width="8" style="112" customWidth="1"/>
    <col min="11" max="11" width="11.28515625" style="112" bestFit="1" customWidth="1"/>
    <col min="12" max="12" width="11.42578125" style="112" bestFit="1"/>
    <col min="13" max="13" width="7.85546875" style="112" bestFit="1" customWidth="1"/>
    <col min="14" max="14" width="11.28515625" style="112" bestFit="1" customWidth="1"/>
    <col min="15" max="15" width="11.28515625" style="112" customWidth="1"/>
    <col min="16" max="16" width="7.85546875" style="112" bestFit="1" customWidth="1"/>
    <col min="17" max="17" width="8.5703125" style="112" bestFit="1" customWidth="1"/>
    <col min="18" max="18" width="11.42578125" style="112"/>
    <col min="19" max="19" width="9.5703125" style="112" bestFit="1" customWidth="1"/>
    <col min="20" max="20" width="11.42578125" style="112"/>
  </cols>
  <sheetData>
    <row r="1" spans="1:20" x14ac:dyDescent="0.25">
      <c r="A1" s="354" t="s">
        <v>25</v>
      </c>
      <c r="B1" s="354"/>
    </row>
    <row r="2" spans="1:20" ht="15.75" thickBot="1" x14ac:dyDescent="0.3"/>
    <row r="3" spans="1:20" ht="18.75" thickTop="1" x14ac:dyDescent="0.25">
      <c r="A3" s="355" t="s">
        <v>70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7"/>
    </row>
    <row r="4" spans="1:20" ht="18.75" thickBot="1" x14ac:dyDescent="0.3">
      <c r="A4" s="358" t="s">
        <v>71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60"/>
    </row>
    <row r="5" spans="1:20" ht="16.5" thickTop="1" thickBot="1" x14ac:dyDescent="0.3">
      <c r="A5" s="361" t="s">
        <v>72</v>
      </c>
      <c r="B5" s="363" t="s">
        <v>73</v>
      </c>
      <c r="C5" s="363"/>
      <c r="D5" s="363"/>
      <c r="E5" s="363"/>
      <c r="F5" s="363"/>
      <c r="G5" s="363"/>
      <c r="H5" s="363"/>
      <c r="I5" s="363"/>
      <c r="J5" s="364"/>
      <c r="K5" s="365" t="s">
        <v>74</v>
      </c>
      <c r="L5" s="363"/>
      <c r="M5" s="363"/>
      <c r="N5" s="363"/>
      <c r="O5" s="363"/>
      <c r="P5" s="363"/>
      <c r="Q5" s="363"/>
      <c r="R5" s="363"/>
      <c r="S5" s="364"/>
    </row>
    <row r="6" spans="1:20" ht="16.5" x14ac:dyDescent="0.25">
      <c r="A6" s="362"/>
      <c r="B6" s="366" t="s">
        <v>614</v>
      </c>
      <c r="C6" s="349"/>
      <c r="D6" s="350"/>
      <c r="E6" s="367" t="s">
        <v>615</v>
      </c>
      <c r="F6" s="349"/>
      <c r="G6" s="350"/>
      <c r="H6" s="351" t="s">
        <v>75</v>
      </c>
      <c r="I6" s="352"/>
      <c r="J6" s="353"/>
      <c r="K6" s="368" t="s">
        <v>616</v>
      </c>
      <c r="L6" s="349"/>
      <c r="M6" s="369"/>
      <c r="N6" s="348" t="s">
        <v>617</v>
      </c>
      <c r="O6" s="349"/>
      <c r="P6" s="350"/>
      <c r="Q6" s="351" t="s">
        <v>75</v>
      </c>
      <c r="R6" s="352"/>
      <c r="S6" s="353"/>
      <c r="T6" s="113"/>
    </row>
    <row r="7" spans="1:20" ht="26.25" thickBot="1" x14ac:dyDescent="0.3">
      <c r="A7" s="362"/>
      <c r="B7" s="114" t="s">
        <v>50</v>
      </c>
      <c r="C7" s="115" t="s">
        <v>76</v>
      </c>
      <c r="D7" s="116" t="s">
        <v>77</v>
      </c>
      <c r="E7" s="117" t="s">
        <v>50</v>
      </c>
      <c r="F7" s="115" t="s">
        <v>76</v>
      </c>
      <c r="G7" s="116" t="s">
        <v>77</v>
      </c>
      <c r="H7" s="118" t="s">
        <v>78</v>
      </c>
      <c r="I7" s="118" t="s">
        <v>79</v>
      </c>
      <c r="J7" s="116" t="s">
        <v>77</v>
      </c>
      <c r="K7" s="119" t="s">
        <v>50</v>
      </c>
      <c r="L7" s="115" t="s">
        <v>76</v>
      </c>
      <c r="M7" s="120" t="s">
        <v>77</v>
      </c>
      <c r="N7" s="117" t="s">
        <v>50</v>
      </c>
      <c r="O7" s="121" t="s">
        <v>79</v>
      </c>
      <c r="P7" s="122" t="s">
        <v>77</v>
      </c>
      <c r="Q7" s="118" t="s">
        <v>78</v>
      </c>
      <c r="R7" s="118" t="s">
        <v>79</v>
      </c>
      <c r="S7" s="123" t="s">
        <v>77</v>
      </c>
      <c r="T7" s="124"/>
    </row>
    <row r="8" spans="1:20" ht="18" thickTop="1" thickBot="1" x14ac:dyDescent="0.3">
      <c r="A8" s="125" t="s">
        <v>80</v>
      </c>
      <c r="B8" s="126">
        <f>SUM(B9:B87)</f>
        <v>3197929</v>
      </c>
      <c r="C8" s="127">
        <f>SUM(C9:C87)</f>
        <v>2582249</v>
      </c>
      <c r="D8" s="128">
        <f t="shared" ref="D8" si="0">C8/B8</f>
        <v>0.80747540048575184</v>
      </c>
      <c r="E8" s="129">
        <f>SUM(E9:E87)</f>
        <v>2878145</v>
      </c>
      <c r="F8" s="127">
        <f>SUM(F9:F87)</f>
        <v>2365279</v>
      </c>
      <c r="G8" s="128">
        <f t="shared" ref="G8" si="1">F8/E8</f>
        <v>0.8218067540030124</v>
      </c>
      <c r="H8" s="130">
        <f t="shared" ref="H8" si="2">(B8/E8-1)</f>
        <v>0.11110767525611109</v>
      </c>
      <c r="I8" s="130">
        <f t="shared" ref="I8" si="3">(C8/F8)-1</f>
        <v>9.1731250309160073E-2</v>
      </c>
      <c r="J8" s="131">
        <f t="shared" ref="J8" si="4">(D8-G8)*100</f>
        <v>-1.4331353517260559</v>
      </c>
      <c r="K8" s="132">
        <f>SUM(K9:K87)</f>
        <v>29979946</v>
      </c>
      <c r="L8" s="127">
        <f>SUM(L9:L87)</f>
        <v>24473742</v>
      </c>
      <c r="M8" s="133">
        <f t="shared" ref="M8" si="5">L8/K8</f>
        <v>0.8163370941361936</v>
      </c>
      <c r="N8" s="129">
        <f>SUM(N9:N87)</f>
        <v>26330880</v>
      </c>
      <c r="O8" s="127">
        <f>SUM(O9:O87)</f>
        <v>21825432</v>
      </c>
      <c r="P8" s="128">
        <f t="shared" ref="P8" si="6">O8/N8</f>
        <v>0.82889109668951433</v>
      </c>
      <c r="Q8" s="130">
        <f t="shared" ref="Q8" si="7">(K8/N8-1)</f>
        <v>0.13858503779592635</v>
      </c>
      <c r="R8" s="130">
        <f t="shared" ref="R8" si="8">(L8/O8)-1</f>
        <v>0.12134055353406059</v>
      </c>
      <c r="S8" s="131">
        <f t="shared" ref="S8" si="9">(M8-P8)*100</f>
        <v>-1.2554002553320731</v>
      </c>
      <c r="T8" s="134"/>
    </row>
    <row r="9" spans="1:20" ht="17.25" thickTop="1" x14ac:dyDescent="0.25">
      <c r="A9" s="135" t="s">
        <v>84</v>
      </c>
      <c r="B9" s="136">
        <v>1487716</v>
      </c>
      <c r="C9" s="137">
        <v>1230488</v>
      </c>
      <c r="D9" s="138">
        <f>IFERROR(C9/B9,"")</f>
        <v>0.82709872045471045</v>
      </c>
      <c r="E9" s="139">
        <v>1607822</v>
      </c>
      <c r="F9" s="137">
        <v>1342886</v>
      </c>
      <c r="G9" s="138">
        <f>IFERROR(F9/E9,"")</f>
        <v>0.83522056546060452</v>
      </c>
      <c r="H9" s="140">
        <f>IFERROR(B9/E9-1,"")</f>
        <v>-7.4701055216311207E-2</v>
      </c>
      <c r="I9" s="140">
        <f>IFERROR((C9/F9)-1,"")</f>
        <v>-8.3698839663232771E-2</v>
      </c>
      <c r="J9" s="141">
        <f>IFERROR((D9-G9)*100,"")</f>
        <v>-0.81218450058940794</v>
      </c>
      <c r="K9" s="142">
        <v>15688326</v>
      </c>
      <c r="L9" s="137">
        <v>12934220</v>
      </c>
      <c r="M9" s="143">
        <f>IFERROR(L9/K9,"")</f>
        <v>0.82444870153769112</v>
      </c>
      <c r="N9" s="139">
        <v>14708505</v>
      </c>
      <c r="O9" s="137">
        <v>12625714</v>
      </c>
      <c r="P9" s="138">
        <f>IFERROR(O9/N9,"")</f>
        <v>0.8583954657526377</v>
      </c>
      <c r="Q9" s="140">
        <f>IFERROR(K9/N9-1,"")</f>
        <v>6.661594771188506E-2</v>
      </c>
      <c r="R9" s="140">
        <f>IFERROR(L9/O9-1,"")</f>
        <v>2.4434736918640843E-2</v>
      </c>
      <c r="S9" s="265">
        <f>IFERROR(M9-P9,"")</f>
        <v>-3.3946764214946579E-2</v>
      </c>
      <c r="T9" s="144"/>
    </row>
    <row r="10" spans="1:20" ht="16.5" x14ac:dyDescent="0.25">
      <c r="A10" s="145" t="s">
        <v>103</v>
      </c>
      <c r="B10" s="146">
        <v>714371</v>
      </c>
      <c r="C10" s="147">
        <v>577029</v>
      </c>
      <c r="D10" s="148">
        <f t="shared" ref="D10:D29" si="10">IFERROR(C10/B10,"")</f>
        <v>0.80774415534785149</v>
      </c>
      <c r="E10" s="149">
        <v>592811</v>
      </c>
      <c r="F10" s="147">
        <v>487789</v>
      </c>
      <c r="G10" s="148">
        <f t="shared" ref="G10:G29" si="11">IFERROR(F10/E10,"")</f>
        <v>0.82284066928582633</v>
      </c>
      <c r="H10" s="150">
        <f t="shared" ref="H10:H29" si="12">IFERROR(B10/E10-1,"")</f>
        <v>0.20505692370755613</v>
      </c>
      <c r="I10" s="150">
        <f t="shared" ref="I10:I29" si="13">IFERROR((C10/F10)-1,"")</f>
        <v>0.18294795495593386</v>
      </c>
      <c r="J10" s="151">
        <f t="shared" ref="J10:J29" si="14">IFERROR((D10-G10)*100,"")</f>
        <v>-1.5096513937974843</v>
      </c>
      <c r="K10" s="152">
        <v>5746236</v>
      </c>
      <c r="L10" s="147">
        <v>4704779</v>
      </c>
      <c r="M10" s="153">
        <f t="shared" ref="M10:M29" si="15">IFERROR(L10/K10,"")</f>
        <v>0.81875840115164078</v>
      </c>
      <c r="N10" s="149">
        <v>5056106</v>
      </c>
      <c r="O10" s="147">
        <v>4145255</v>
      </c>
      <c r="P10" s="148">
        <f t="shared" ref="P10:P29" si="16">IFERROR(O10/N10,"")</f>
        <v>0.81985128476341285</v>
      </c>
      <c r="Q10" s="150">
        <f t="shared" ref="Q10:Q29" si="17">IFERROR(K10/N10-1,"")</f>
        <v>0.13649436938228754</v>
      </c>
      <c r="R10" s="150">
        <f t="shared" ref="R10:R29" si="18">IFERROR(L10/O10-1,"")</f>
        <v>0.13497939210012411</v>
      </c>
      <c r="S10" s="266">
        <f t="shared" ref="S10:S29" si="19">IFERROR(M10-P10,"")</f>
        <v>-1.0928836117720664E-3</v>
      </c>
      <c r="T10" s="144"/>
    </row>
    <row r="11" spans="1:20" ht="16.5" x14ac:dyDescent="0.25">
      <c r="A11" s="145" t="s">
        <v>98</v>
      </c>
      <c r="B11" s="146">
        <v>441936</v>
      </c>
      <c r="C11" s="147">
        <v>350729</v>
      </c>
      <c r="D11" s="148">
        <f t="shared" si="10"/>
        <v>0.7936194381086854</v>
      </c>
      <c r="E11" s="149">
        <v>332292</v>
      </c>
      <c r="F11" s="147">
        <v>267977</v>
      </c>
      <c r="G11" s="148">
        <f t="shared" si="11"/>
        <v>0.80645035089619976</v>
      </c>
      <c r="H11" s="150">
        <f t="shared" si="12"/>
        <v>0.32996280379906828</v>
      </c>
      <c r="I11" s="150">
        <f t="shared" si="13"/>
        <v>0.3088026211204693</v>
      </c>
      <c r="J11" s="151">
        <f t="shared" si="14"/>
        <v>-1.2830912787514359</v>
      </c>
      <c r="K11" s="152">
        <v>4172068</v>
      </c>
      <c r="L11" s="147">
        <v>3429797</v>
      </c>
      <c r="M11" s="153">
        <f t="shared" si="15"/>
        <v>0.82208559400278236</v>
      </c>
      <c r="N11" s="149">
        <v>3287352</v>
      </c>
      <c r="O11" s="147">
        <v>2560908</v>
      </c>
      <c r="P11" s="148">
        <f t="shared" si="16"/>
        <v>0.77901849269564072</v>
      </c>
      <c r="Q11" s="150">
        <f t="shared" si="17"/>
        <v>0.26912724892253714</v>
      </c>
      <c r="R11" s="150">
        <f t="shared" si="18"/>
        <v>0.33928942390745775</v>
      </c>
      <c r="S11" s="266">
        <f t="shared" si="19"/>
        <v>4.3067101307141642E-2</v>
      </c>
      <c r="T11" s="144"/>
    </row>
    <row r="12" spans="1:20" ht="16.5" x14ac:dyDescent="0.25">
      <c r="A12" s="145" t="s">
        <v>350</v>
      </c>
      <c r="B12" s="146">
        <v>263975</v>
      </c>
      <c r="C12" s="147">
        <v>195776</v>
      </c>
      <c r="D12" s="148">
        <f t="shared" si="10"/>
        <v>0.74164598920352309</v>
      </c>
      <c r="E12" s="149">
        <v>156641</v>
      </c>
      <c r="F12" s="147">
        <v>112738</v>
      </c>
      <c r="G12" s="148">
        <f t="shared" si="11"/>
        <v>0.71972216724867688</v>
      </c>
      <c r="H12" s="150">
        <f t="shared" si="12"/>
        <v>0.68522289821949545</v>
      </c>
      <c r="I12" s="150">
        <f t="shared" si="13"/>
        <v>0.73655732760914683</v>
      </c>
      <c r="J12" s="151">
        <f t="shared" si="14"/>
        <v>2.1923821954846212</v>
      </c>
      <c r="K12" s="152">
        <v>2157140</v>
      </c>
      <c r="L12" s="147">
        <v>1601436</v>
      </c>
      <c r="M12" s="153">
        <f t="shared" si="15"/>
        <v>0.74238853296494434</v>
      </c>
      <c r="N12" s="149">
        <v>1390756</v>
      </c>
      <c r="O12" s="147">
        <v>988446</v>
      </c>
      <c r="P12" s="148">
        <f t="shared" si="16"/>
        <v>0.71072567725754909</v>
      </c>
      <c r="Q12" s="150">
        <f t="shared" si="17"/>
        <v>0.55105568482178047</v>
      </c>
      <c r="R12" s="150">
        <f t="shared" si="18"/>
        <v>0.6201552740362144</v>
      </c>
      <c r="S12" s="266">
        <f t="shared" si="19"/>
        <v>3.1662855707395243E-2</v>
      </c>
      <c r="T12" s="144"/>
    </row>
    <row r="13" spans="1:20" ht="16.5" x14ac:dyDescent="0.25">
      <c r="A13" s="145" t="s">
        <v>359</v>
      </c>
      <c r="B13" s="146">
        <v>123138</v>
      </c>
      <c r="C13" s="147">
        <v>91220</v>
      </c>
      <c r="D13" s="148">
        <f t="shared" si="10"/>
        <v>0.74079488054053177</v>
      </c>
      <c r="E13" s="149">
        <v>0</v>
      </c>
      <c r="F13" s="147">
        <v>0</v>
      </c>
      <c r="G13" s="148" t="str">
        <f t="shared" si="11"/>
        <v/>
      </c>
      <c r="H13" s="150" t="str">
        <f t="shared" si="12"/>
        <v/>
      </c>
      <c r="I13" s="150" t="str">
        <f t="shared" si="13"/>
        <v/>
      </c>
      <c r="J13" s="151" t="str">
        <f t="shared" si="14"/>
        <v/>
      </c>
      <c r="K13" s="152">
        <v>533740</v>
      </c>
      <c r="L13" s="147">
        <v>424894</v>
      </c>
      <c r="M13" s="153">
        <f t="shared" si="15"/>
        <v>0.79606924719901073</v>
      </c>
      <c r="N13" s="149">
        <v>0</v>
      </c>
      <c r="O13" s="147">
        <v>0</v>
      </c>
      <c r="P13" s="148" t="str">
        <f t="shared" si="16"/>
        <v/>
      </c>
      <c r="Q13" s="150" t="str">
        <f t="shared" si="17"/>
        <v/>
      </c>
      <c r="R13" s="150" t="str">
        <f t="shared" si="18"/>
        <v/>
      </c>
      <c r="S13" s="266" t="str">
        <f t="shared" si="19"/>
        <v/>
      </c>
      <c r="T13" s="144"/>
    </row>
    <row r="14" spans="1:20" ht="16.5" x14ac:dyDescent="0.25">
      <c r="A14" s="145" t="s">
        <v>351</v>
      </c>
      <c r="B14" s="146">
        <v>115781</v>
      </c>
      <c r="C14" s="147">
        <v>97041</v>
      </c>
      <c r="D14" s="148">
        <f t="shared" si="10"/>
        <v>0.83814270044307793</v>
      </c>
      <c r="E14" s="149">
        <v>116595</v>
      </c>
      <c r="F14" s="147">
        <v>98899</v>
      </c>
      <c r="G14" s="148">
        <f t="shared" si="11"/>
        <v>0.8482267678716926</v>
      </c>
      <c r="H14" s="150">
        <f t="shared" si="12"/>
        <v>-6.9814314507483655E-3</v>
      </c>
      <c r="I14" s="150">
        <f t="shared" si="13"/>
        <v>-1.8786843143004495E-2</v>
      </c>
      <c r="J14" s="151">
        <f t="shared" si="14"/>
        <v>-1.0084067428614674</v>
      </c>
      <c r="K14" s="152">
        <v>1121802</v>
      </c>
      <c r="L14" s="147">
        <v>937986</v>
      </c>
      <c r="M14" s="153">
        <f t="shared" si="15"/>
        <v>0.83614220691351948</v>
      </c>
      <c r="N14" s="149">
        <v>1133931</v>
      </c>
      <c r="O14" s="147">
        <v>931897</v>
      </c>
      <c r="P14" s="148">
        <f t="shared" si="16"/>
        <v>0.82182866505986696</v>
      </c>
      <c r="Q14" s="150">
        <f t="shared" si="17"/>
        <v>-1.0696418036018063E-2</v>
      </c>
      <c r="R14" s="150">
        <f t="shared" si="18"/>
        <v>6.5339839059466165E-3</v>
      </c>
      <c r="S14" s="266">
        <f t="shared" si="19"/>
        <v>1.4313541853652523E-2</v>
      </c>
      <c r="T14" s="144"/>
    </row>
    <row r="15" spans="1:20" ht="16.5" x14ac:dyDescent="0.25">
      <c r="A15" s="145" t="s">
        <v>85</v>
      </c>
      <c r="B15" s="146">
        <v>40332</v>
      </c>
      <c r="C15" s="147">
        <v>32213</v>
      </c>
      <c r="D15" s="148">
        <f t="shared" si="10"/>
        <v>0.79869582465536049</v>
      </c>
      <c r="E15" s="149">
        <v>41368</v>
      </c>
      <c r="F15" s="147">
        <v>33271</v>
      </c>
      <c r="G15" s="148">
        <f t="shared" si="11"/>
        <v>0.80426900019338621</v>
      </c>
      <c r="H15" s="150">
        <f t="shared" si="12"/>
        <v>-2.5043511893250825E-2</v>
      </c>
      <c r="I15" s="150">
        <f t="shared" si="13"/>
        <v>-3.179946499954911E-2</v>
      </c>
      <c r="J15" s="151">
        <f t="shared" si="14"/>
        <v>-0.55731755380257209</v>
      </c>
      <c r="K15" s="152">
        <v>407118</v>
      </c>
      <c r="L15" s="147">
        <v>335501</v>
      </c>
      <c r="M15" s="153">
        <f t="shared" si="15"/>
        <v>0.82408785659194628</v>
      </c>
      <c r="N15" s="149">
        <v>429690</v>
      </c>
      <c r="O15" s="147">
        <v>347882</v>
      </c>
      <c r="P15" s="148">
        <f t="shared" si="16"/>
        <v>0.80961158044171377</v>
      </c>
      <c r="Q15" s="150">
        <f t="shared" si="17"/>
        <v>-5.2530894365705461E-2</v>
      </c>
      <c r="R15" s="150">
        <f t="shared" si="18"/>
        <v>-3.5589653963125412E-2</v>
      </c>
      <c r="S15" s="266">
        <f t="shared" si="19"/>
        <v>1.4476276150232503E-2</v>
      </c>
      <c r="T15" s="144"/>
    </row>
    <row r="16" spans="1:20" ht="16.5" x14ac:dyDescent="0.25">
      <c r="A16" s="145" t="s">
        <v>83</v>
      </c>
      <c r="B16" s="146">
        <v>7056</v>
      </c>
      <c r="C16" s="147">
        <v>5303</v>
      </c>
      <c r="D16" s="148">
        <f t="shared" si="10"/>
        <v>0.75155895691609975</v>
      </c>
      <c r="E16" s="149">
        <v>4998</v>
      </c>
      <c r="F16" s="147">
        <v>3772</v>
      </c>
      <c r="G16" s="148">
        <f t="shared" si="11"/>
        <v>0.75470188075230094</v>
      </c>
      <c r="H16" s="150">
        <f t="shared" si="12"/>
        <v>0.41176470588235303</v>
      </c>
      <c r="I16" s="150">
        <f t="shared" si="13"/>
        <v>0.40588547189819724</v>
      </c>
      <c r="J16" s="151">
        <f t="shared" si="14"/>
        <v>-0.31429238362011835</v>
      </c>
      <c r="K16" s="152">
        <v>59388</v>
      </c>
      <c r="L16" s="147">
        <v>39869</v>
      </c>
      <c r="M16" s="153">
        <f t="shared" si="15"/>
        <v>0.67133090860106415</v>
      </c>
      <c r="N16" s="149">
        <v>46746</v>
      </c>
      <c r="O16" s="147">
        <v>33518</v>
      </c>
      <c r="P16" s="148">
        <f t="shared" si="16"/>
        <v>0.71702391648483288</v>
      </c>
      <c r="Q16" s="150">
        <f t="shared" si="17"/>
        <v>0.27044025157232698</v>
      </c>
      <c r="R16" s="150">
        <f t="shared" si="18"/>
        <v>0.18948027925293864</v>
      </c>
      <c r="S16" s="266">
        <f t="shared" si="19"/>
        <v>-4.5693007883768733E-2</v>
      </c>
      <c r="T16" s="144"/>
    </row>
    <row r="17" spans="1:19" ht="16.5" x14ac:dyDescent="0.25">
      <c r="A17" s="145" t="s">
        <v>352</v>
      </c>
      <c r="B17" s="146">
        <v>3624</v>
      </c>
      <c r="C17" s="147">
        <v>2450</v>
      </c>
      <c r="D17" s="148">
        <f t="shared" si="10"/>
        <v>0.67604856512141276</v>
      </c>
      <c r="E17" s="149">
        <v>2711</v>
      </c>
      <c r="F17" s="147">
        <v>1736</v>
      </c>
      <c r="G17" s="148">
        <f t="shared" si="11"/>
        <v>0.64035411287347843</v>
      </c>
      <c r="H17" s="150">
        <f t="shared" si="12"/>
        <v>0.33677609738104031</v>
      </c>
      <c r="I17" s="150">
        <f t="shared" si="13"/>
        <v>0.41129032258064524</v>
      </c>
      <c r="J17" s="151">
        <f t="shared" si="14"/>
        <v>3.5694452247934327</v>
      </c>
      <c r="K17" s="152">
        <v>26480</v>
      </c>
      <c r="L17" s="147">
        <v>16997</v>
      </c>
      <c r="M17" s="153">
        <f t="shared" si="15"/>
        <v>0.64188066465256799</v>
      </c>
      <c r="N17" s="149">
        <v>25951</v>
      </c>
      <c r="O17" s="147">
        <v>16869</v>
      </c>
      <c r="P17" s="148">
        <f t="shared" si="16"/>
        <v>0.65003275403645333</v>
      </c>
      <c r="Q17" s="150">
        <f t="shared" si="17"/>
        <v>2.0384570922122425E-2</v>
      </c>
      <c r="R17" s="150">
        <f t="shared" si="18"/>
        <v>7.5878830991760182E-3</v>
      </c>
      <c r="S17" s="266">
        <f t="shared" si="19"/>
        <v>-8.1520893838853414E-3</v>
      </c>
    </row>
    <row r="18" spans="1:19" ht="16.5" x14ac:dyDescent="0.25">
      <c r="A18" s="145" t="s">
        <v>354</v>
      </c>
      <c r="B18" s="146">
        <v>0</v>
      </c>
      <c r="C18" s="147">
        <v>0</v>
      </c>
      <c r="D18" s="148" t="str">
        <f t="shared" si="10"/>
        <v/>
      </c>
      <c r="E18" s="149">
        <v>21045</v>
      </c>
      <c r="F18" s="147">
        <v>15489</v>
      </c>
      <c r="G18" s="148">
        <f t="shared" si="11"/>
        <v>0.73599429793300075</v>
      </c>
      <c r="H18" s="150">
        <f t="shared" si="12"/>
        <v>-1</v>
      </c>
      <c r="I18" s="150">
        <f t="shared" si="13"/>
        <v>-1</v>
      </c>
      <c r="J18" s="151" t="str">
        <f t="shared" si="14"/>
        <v/>
      </c>
      <c r="K18" s="152">
        <v>56971</v>
      </c>
      <c r="L18" s="147">
        <v>43129</v>
      </c>
      <c r="M18" s="153">
        <f t="shared" si="15"/>
        <v>0.75703428059890121</v>
      </c>
      <c r="N18" s="149">
        <v>224282</v>
      </c>
      <c r="O18" s="147">
        <v>161566</v>
      </c>
      <c r="P18" s="148">
        <f t="shared" si="16"/>
        <v>0.7203698914759098</v>
      </c>
      <c r="Q18" s="150">
        <f t="shared" si="17"/>
        <v>-0.74598496535611414</v>
      </c>
      <c r="R18" s="150">
        <f t="shared" si="18"/>
        <v>-0.73305645989874102</v>
      </c>
      <c r="S18" s="266">
        <f t="shared" si="19"/>
        <v>3.6664389122991414E-2</v>
      </c>
    </row>
    <row r="19" spans="1:19" ht="16.5" x14ac:dyDescent="0.25">
      <c r="A19" s="145" t="s">
        <v>443</v>
      </c>
      <c r="B19" s="146">
        <v>0</v>
      </c>
      <c r="C19" s="147">
        <v>0</v>
      </c>
      <c r="D19" s="148" t="str">
        <f t="shared" si="10"/>
        <v/>
      </c>
      <c r="E19" s="149">
        <v>0</v>
      </c>
      <c r="F19" s="147">
        <v>0</v>
      </c>
      <c r="G19" s="148" t="str">
        <f t="shared" si="11"/>
        <v/>
      </c>
      <c r="H19" s="150" t="str">
        <f t="shared" si="12"/>
        <v/>
      </c>
      <c r="I19" s="150" t="str">
        <f t="shared" si="13"/>
        <v/>
      </c>
      <c r="J19" s="151" t="str">
        <f t="shared" si="14"/>
        <v/>
      </c>
      <c r="K19" s="152">
        <v>0</v>
      </c>
      <c r="L19" s="147">
        <v>0</v>
      </c>
      <c r="M19" s="153" t="str">
        <f t="shared" si="15"/>
        <v/>
      </c>
      <c r="N19" s="149">
        <v>118</v>
      </c>
      <c r="O19" s="147">
        <v>55</v>
      </c>
      <c r="P19" s="148">
        <f t="shared" si="16"/>
        <v>0.46610169491525422</v>
      </c>
      <c r="Q19" s="150">
        <f t="shared" si="17"/>
        <v>-1</v>
      </c>
      <c r="R19" s="150">
        <f t="shared" si="18"/>
        <v>-1</v>
      </c>
      <c r="S19" s="266" t="str">
        <f t="shared" si="19"/>
        <v/>
      </c>
    </row>
    <row r="20" spans="1:19" ht="16.5" x14ac:dyDescent="0.25">
      <c r="A20" s="145" t="s">
        <v>353</v>
      </c>
      <c r="B20" s="146">
        <v>0</v>
      </c>
      <c r="C20" s="147">
        <v>0</v>
      </c>
      <c r="D20" s="148" t="str">
        <f t="shared" si="10"/>
        <v/>
      </c>
      <c r="E20" s="149">
        <v>1672</v>
      </c>
      <c r="F20" s="147">
        <v>632</v>
      </c>
      <c r="G20" s="148">
        <f t="shared" si="11"/>
        <v>0.37799043062200954</v>
      </c>
      <c r="H20" s="150">
        <f t="shared" si="12"/>
        <v>-1</v>
      </c>
      <c r="I20" s="150">
        <f t="shared" si="13"/>
        <v>-1</v>
      </c>
      <c r="J20" s="151" t="str">
        <f t="shared" si="14"/>
        <v/>
      </c>
      <c r="K20" s="152">
        <v>8037</v>
      </c>
      <c r="L20" s="147">
        <v>4074</v>
      </c>
      <c r="M20" s="153">
        <f t="shared" si="15"/>
        <v>0.50690556177678237</v>
      </c>
      <c r="N20" s="149">
        <v>18677</v>
      </c>
      <c r="O20" s="147">
        <v>8903</v>
      </c>
      <c r="P20" s="148">
        <f t="shared" si="16"/>
        <v>0.47668255073084542</v>
      </c>
      <c r="Q20" s="150">
        <f t="shared" si="17"/>
        <v>-0.5696846388606307</v>
      </c>
      <c r="R20" s="150">
        <f t="shared" si="18"/>
        <v>-0.54240143771762328</v>
      </c>
      <c r="S20" s="266">
        <f t="shared" si="19"/>
        <v>3.0223011045936943E-2</v>
      </c>
    </row>
    <row r="21" spans="1:19" ht="16.5" x14ac:dyDescent="0.25">
      <c r="A21" s="145" t="s">
        <v>444</v>
      </c>
      <c r="B21" s="146">
        <v>0</v>
      </c>
      <c r="C21" s="147">
        <v>0</v>
      </c>
      <c r="D21" s="148" t="str">
        <f t="shared" si="10"/>
        <v/>
      </c>
      <c r="E21" s="149">
        <v>0</v>
      </c>
      <c r="F21" s="147">
        <v>0</v>
      </c>
      <c r="G21" s="148" t="str">
        <f t="shared" si="11"/>
        <v/>
      </c>
      <c r="H21" s="150" t="str">
        <f t="shared" si="12"/>
        <v/>
      </c>
      <c r="I21" s="150" t="str">
        <f t="shared" si="13"/>
        <v/>
      </c>
      <c r="J21" s="151" t="str">
        <f t="shared" si="14"/>
        <v/>
      </c>
      <c r="K21" s="152">
        <v>90</v>
      </c>
      <c r="L21" s="147">
        <v>73</v>
      </c>
      <c r="M21" s="153">
        <f t="shared" si="15"/>
        <v>0.81111111111111112</v>
      </c>
      <c r="N21" s="149">
        <v>120</v>
      </c>
      <c r="O21" s="147">
        <v>83</v>
      </c>
      <c r="P21" s="148">
        <f t="shared" si="16"/>
        <v>0.69166666666666665</v>
      </c>
      <c r="Q21" s="150">
        <f t="shared" si="17"/>
        <v>-0.25</v>
      </c>
      <c r="R21" s="150">
        <f t="shared" si="18"/>
        <v>-0.12048192771084343</v>
      </c>
      <c r="S21" s="266">
        <f t="shared" si="19"/>
        <v>0.11944444444444446</v>
      </c>
    </row>
    <row r="22" spans="1:19" ht="16.5" x14ac:dyDescent="0.25">
      <c r="A22" s="145" t="s">
        <v>88</v>
      </c>
      <c r="B22" s="146">
        <v>0</v>
      </c>
      <c r="C22" s="147">
        <v>0</v>
      </c>
      <c r="D22" s="148" t="str">
        <f t="shared" si="10"/>
        <v/>
      </c>
      <c r="E22" s="149">
        <v>0</v>
      </c>
      <c r="F22" s="147">
        <v>0</v>
      </c>
      <c r="G22" s="148" t="str">
        <f t="shared" si="11"/>
        <v/>
      </c>
      <c r="H22" s="150" t="str">
        <f t="shared" si="12"/>
        <v/>
      </c>
      <c r="I22" s="150" t="str">
        <f t="shared" si="13"/>
        <v/>
      </c>
      <c r="J22" s="151" t="str">
        <f t="shared" si="14"/>
        <v/>
      </c>
      <c r="K22" s="152">
        <v>12</v>
      </c>
      <c r="L22" s="147">
        <v>0</v>
      </c>
      <c r="M22" s="153">
        <f t="shared" si="15"/>
        <v>0</v>
      </c>
      <c r="N22" s="149">
        <v>0</v>
      </c>
      <c r="O22" s="147">
        <v>0</v>
      </c>
      <c r="P22" s="148" t="str">
        <f t="shared" si="16"/>
        <v/>
      </c>
      <c r="Q22" s="150" t="str">
        <f t="shared" si="17"/>
        <v/>
      </c>
      <c r="R22" s="150" t="str">
        <f t="shared" si="18"/>
        <v/>
      </c>
      <c r="S22" s="266" t="str">
        <f t="shared" si="19"/>
        <v/>
      </c>
    </row>
    <row r="23" spans="1:19" ht="16.5" x14ac:dyDescent="0.25">
      <c r="A23" s="145" t="s">
        <v>99</v>
      </c>
      <c r="B23" s="146">
        <v>0</v>
      </c>
      <c r="C23" s="147">
        <v>0</v>
      </c>
      <c r="D23" s="148" t="str">
        <f t="shared" si="10"/>
        <v/>
      </c>
      <c r="E23" s="149">
        <v>0</v>
      </c>
      <c r="F23" s="147">
        <v>0</v>
      </c>
      <c r="G23" s="148" t="str">
        <f t="shared" si="11"/>
        <v/>
      </c>
      <c r="H23" s="150" t="str">
        <f t="shared" si="12"/>
        <v/>
      </c>
      <c r="I23" s="150" t="str">
        <f t="shared" si="13"/>
        <v/>
      </c>
      <c r="J23" s="151" t="str">
        <f t="shared" si="14"/>
        <v/>
      </c>
      <c r="K23" s="152">
        <v>432</v>
      </c>
      <c r="L23" s="147">
        <v>151</v>
      </c>
      <c r="M23" s="153">
        <f t="shared" si="15"/>
        <v>0.34953703703703703</v>
      </c>
      <c r="N23" s="149">
        <v>2736</v>
      </c>
      <c r="O23" s="147">
        <v>992</v>
      </c>
      <c r="P23" s="148">
        <f t="shared" si="16"/>
        <v>0.36257309941520466</v>
      </c>
      <c r="Q23" s="150">
        <f t="shared" si="17"/>
        <v>-0.84210526315789469</v>
      </c>
      <c r="R23" s="150">
        <f t="shared" si="18"/>
        <v>-0.84778225806451613</v>
      </c>
      <c r="S23" s="266">
        <f t="shared" si="19"/>
        <v>-1.3036062378167623E-2</v>
      </c>
    </row>
    <row r="24" spans="1:19" ht="16.5" x14ac:dyDescent="0.25">
      <c r="A24" s="145" t="s">
        <v>445</v>
      </c>
      <c r="B24" s="146">
        <v>0</v>
      </c>
      <c r="C24" s="147">
        <v>0</v>
      </c>
      <c r="D24" s="148" t="str">
        <f t="shared" si="10"/>
        <v/>
      </c>
      <c r="E24" s="149">
        <v>0</v>
      </c>
      <c r="F24" s="147">
        <v>0</v>
      </c>
      <c r="G24" s="148" t="str">
        <f t="shared" si="11"/>
        <v/>
      </c>
      <c r="H24" s="150" t="str">
        <f t="shared" si="12"/>
        <v/>
      </c>
      <c r="I24" s="150" t="str">
        <f t="shared" si="13"/>
        <v/>
      </c>
      <c r="J24" s="151" t="str">
        <f t="shared" si="14"/>
        <v/>
      </c>
      <c r="K24" s="152">
        <v>0</v>
      </c>
      <c r="L24" s="147">
        <v>0</v>
      </c>
      <c r="M24" s="153" t="str">
        <f t="shared" si="15"/>
        <v/>
      </c>
      <c r="N24" s="149">
        <v>120</v>
      </c>
      <c r="O24" s="147">
        <v>52</v>
      </c>
      <c r="P24" s="148">
        <f t="shared" si="16"/>
        <v>0.43333333333333335</v>
      </c>
      <c r="Q24" s="150">
        <f t="shared" si="17"/>
        <v>-1</v>
      </c>
      <c r="R24" s="150">
        <f t="shared" si="18"/>
        <v>-1</v>
      </c>
      <c r="S24" s="266" t="str">
        <f t="shared" si="19"/>
        <v/>
      </c>
    </row>
    <row r="25" spans="1:19" ht="16.5" x14ac:dyDescent="0.25">
      <c r="A25" s="145" t="s">
        <v>403</v>
      </c>
      <c r="B25" s="146">
        <v>0</v>
      </c>
      <c r="C25" s="147">
        <v>0</v>
      </c>
      <c r="D25" s="148" t="str">
        <f t="shared" si="10"/>
        <v/>
      </c>
      <c r="E25" s="149">
        <v>0</v>
      </c>
      <c r="F25" s="147">
        <v>0</v>
      </c>
      <c r="G25" s="148" t="str">
        <f t="shared" si="11"/>
        <v/>
      </c>
      <c r="H25" s="150" t="str">
        <f t="shared" si="12"/>
        <v/>
      </c>
      <c r="I25" s="150" t="str">
        <f t="shared" si="13"/>
        <v/>
      </c>
      <c r="J25" s="151" t="str">
        <f t="shared" si="14"/>
        <v/>
      </c>
      <c r="K25" s="152">
        <v>0</v>
      </c>
      <c r="L25" s="147">
        <v>0</v>
      </c>
      <c r="M25" s="153" t="str">
        <f t="shared" si="15"/>
        <v/>
      </c>
      <c r="N25" s="149">
        <v>80</v>
      </c>
      <c r="O25" s="147">
        <v>50</v>
      </c>
      <c r="P25" s="148">
        <f t="shared" si="16"/>
        <v>0.625</v>
      </c>
      <c r="Q25" s="150">
        <f t="shared" si="17"/>
        <v>-1</v>
      </c>
      <c r="R25" s="150">
        <f t="shared" si="18"/>
        <v>-1</v>
      </c>
      <c r="S25" s="266" t="str">
        <f t="shared" si="19"/>
        <v/>
      </c>
    </row>
    <row r="26" spans="1:19" ht="16.5" x14ac:dyDescent="0.25">
      <c r="A26" s="145" t="s">
        <v>91</v>
      </c>
      <c r="B26" s="146">
        <v>0</v>
      </c>
      <c r="C26" s="147">
        <v>0</v>
      </c>
      <c r="D26" s="148" t="str">
        <f t="shared" si="10"/>
        <v/>
      </c>
      <c r="E26" s="149">
        <v>0</v>
      </c>
      <c r="F26" s="147">
        <v>0</v>
      </c>
      <c r="G26" s="148" t="str">
        <f t="shared" si="11"/>
        <v/>
      </c>
      <c r="H26" s="150" t="str">
        <f t="shared" si="12"/>
        <v/>
      </c>
      <c r="I26" s="150" t="str">
        <f t="shared" si="13"/>
        <v/>
      </c>
      <c r="J26" s="151" t="str">
        <f t="shared" si="14"/>
        <v/>
      </c>
      <c r="K26" s="152">
        <v>0</v>
      </c>
      <c r="L26" s="147">
        <v>0</v>
      </c>
      <c r="M26" s="153" t="str">
        <f t="shared" si="15"/>
        <v/>
      </c>
      <c r="N26" s="149">
        <v>150</v>
      </c>
      <c r="O26" s="147">
        <v>123</v>
      </c>
      <c r="P26" s="148">
        <f t="shared" si="16"/>
        <v>0.82</v>
      </c>
      <c r="Q26" s="150">
        <f t="shared" si="17"/>
        <v>-1</v>
      </c>
      <c r="R26" s="150">
        <f t="shared" si="18"/>
        <v>-1</v>
      </c>
      <c r="S26" s="266" t="str">
        <f t="shared" si="19"/>
        <v/>
      </c>
    </row>
    <row r="27" spans="1:19" ht="16.5" x14ac:dyDescent="0.25">
      <c r="A27" s="145" t="s">
        <v>446</v>
      </c>
      <c r="B27" s="146">
        <v>0</v>
      </c>
      <c r="C27" s="147">
        <v>0</v>
      </c>
      <c r="D27" s="148" t="str">
        <f t="shared" si="10"/>
        <v/>
      </c>
      <c r="E27" s="149">
        <v>0</v>
      </c>
      <c r="F27" s="147">
        <v>0</v>
      </c>
      <c r="G27" s="148" t="str">
        <f t="shared" si="11"/>
        <v/>
      </c>
      <c r="H27" s="150" t="str">
        <f t="shared" si="12"/>
        <v/>
      </c>
      <c r="I27" s="150" t="str">
        <f t="shared" si="13"/>
        <v/>
      </c>
      <c r="J27" s="151" t="str">
        <f t="shared" si="14"/>
        <v/>
      </c>
      <c r="K27" s="152">
        <v>1346</v>
      </c>
      <c r="L27" s="147">
        <v>439</v>
      </c>
      <c r="M27" s="153">
        <f t="shared" si="15"/>
        <v>0.3261515601783061</v>
      </c>
      <c r="N27" s="149">
        <v>0</v>
      </c>
      <c r="O27" s="147">
        <v>0</v>
      </c>
      <c r="P27" s="148" t="str">
        <f t="shared" si="16"/>
        <v/>
      </c>
      <c r="Q27" s="150" t="str">
        <f t="shared" si="17"/>
        <v/>
      </c>
      <c r="R27" s="150" t="str">
        <f t="shared" si="18"/>
        <v/>
      </c>
      <c r="S27" s="266" t="str">
        <f t="shared" si="19"/>
        <v/>
      </c>
    </row>
    <row r="28" spans="1:19" ht="16.5" x14ac:dyDescent="0.25">
      <c r="A28" s="145" t="s">
        <v>447</v>
      </c>
      <c r="B28" s="146">
        <v>0</v>
      </c>
      <c r="C28" s="147">
        <v>0</v>
      </c>
      <c r="D28" s="148" t="str">
        <f t="shared" si="10"/>
        <v/>
      </c>
      <c r="E28" s="149">
        <v>0</v>
      </c>
      <c r="F28" s="147">
        <v>0</v>
      </c>
      <c r="G28" s="148" t="str">
        <f t="shared" si="11"/>
        <v/>
      </c>
      <c r="H28" s="150" t="str">
        <f t="shared" si="12"/>
        <v/>
      </c>
      <c r="I28" s="150" t="str">
        <f t="shared" si="13"/>
        <v/>
      </c>
      <c r="J28" s="151" t="str">
        <f t="shared" si="14"/>
        <v/>
      </c>
      <c r="K28" s="152">
        <v>0</v>
      </c>
      <c r="L28" s="147">
        <v>0</v>
      </c>
      <c r="M28" s="153" t="str">
        <f t="shared" si="15"/>
        <v/>
      </c>
      <c r="N28" s="149">
        <v>50</v>
      </c>
      <c r="O28" s="147">
        <v>30</v>
      </c>
      <c r="P28" s="148">
        <f t="shared" si="16"/>
        <v>0.6</v>
      </c>
      <c r="Q28" s="150">
        <f t="shared" si="17"/>
        <v>-1</v>
      </c>
      <c r="R28" s="150">
        <f t="shared" si="18"/>
        <v>-1</v>
      </c>
      <c r="S28" s="266" t="str">
        <f t="shared" si="19"/>
        <v/>
      </c>
    </row>
    <row r="29" spans="1:19" ht="17.25" thickBot="1" x14ac:dyDescent="0.3">
      <c r="A29" s="154" t="s">
        <v>355</v>
      </c>
      <c r="B29" s="155">
        <v>0</v>
      </c>
      <c r="C29" s="269">
        <v>0</v>
      </c>
      <c r="D29" s="156" t="str">
        <f t="shared" si="10"/>
        <v/>
      </c>
      <c r="E29" s="157">
        <v>190</v>
      </c>
      <c r="F29" s="269">
        <v>90</v>
      </c>
      <c r="G29" s="156">
        <f t="shared" si="11"/>
        <v>0.47368421052631576</v>
      </c>
      <c r="H29" s="158">
        <f t="shared" si="12"/>
        <v>-1</v>
      </c>
      <c r="I29" s="158">
        <f t="shared" si="13"/>
        <v>-1</v>
      </c>
      <c r="J29" s="159" t="str">
        <f t="shared" si="14"/>
        <v/>
      </c>
      <c r="K29" s="160">
        <v>760</v>
      </c>
      <c r="L29" s="269">
        <v>397</v>
      </c>
      <c r="M29" s="161">
        <f t="shared" si="15"/>
        <v>0.52236842105263159</v>
      </c>
      <c r="N29" s="157">
        <v>5510</v>
      </c>
      <c r="O29" s="269">
        <v>3089</v>
      </c>
      <c r="P29" s="156">
        <f t="shared" si="16"/>
        <v>0.56061705989110711</v>
      </c>
      <c r="Q29" s="158">
        <f t="shared" si="17"/>
        <v>-0.86206896551724133</v>
      </c>
      <c r="R29" s="158">
        <f t="shared" si="18"/>
        <v>-0.87147944318549686</v>
      </c>
      <c r="S29" s="267">
        <f t="shared" si="19"/>
        <v>-3.8248638838475513E-2</v>
      </c>
    </row>
    <row r="30" spans="1:19" ht="15.75" thickTop="1" x14ac:dyDescent="0.25"/>
    <row r="44" spans="4:4" ht="15.75" thickBot="1" x14ac:dyDescent="0.3"/>
    <row r="45" spans="4:4" ht="15.75" thickTop="1" x14ac:dyDescent="0.25">
      <c r="D45" s="189"/>
    </row>
  </sheetData>
  <mergeCells count="12">
    <mergeCell ref="N6:P6"/>
    <mergeCell ref="Q6:S6"/>
    <mergeCell ref="A1:B1"/>
    <mergeCell ref="A3:S3"/>
    <mergeCell ref="A4:S4"/>
    <mergeCell ref="A5:A7"/>
    <mergeCell ref="B5:J5"/>
    <mergeCell ref="K5:S5"/>
    <mergeCell ref="B6:D6"/>
    <mergeCell ref="E6:G6"/>
    <mergeCell ref="H6:J6"/>
    <mergeCell ref="K6:M6"/>
  </mergeCells>
  <conditionalFormatting sqref="H8:J11 Q8:S11 H13:J15 Q13:S15 Q19:S26 H17:J26">
    <cfRule type="cellIs" dxfId="194" priority="29" stopIfTrue="1" operator="lessThan">
      <formula>0</formula>
    </cfRule>
    <cfRule type="cellIs" dxfId="193" priority="30" stopIfTrue="1" operator="greaterThanOrEqual">
      <formula>0</formula>
    </cfRule>
  </conditionalFormatting>
  <conditionalFormatting sqref="H12:J12">
    <cfRule type="cellIs" dxfId="192" priority="23" stopIfTrue="1" operator="lessThan">
      <formula>0</formula>
    </cfRule>
    <cfRule type="cellIs" dxfId="191" priority="24" stopIfTrue="1" operator="greaterThanOrEqual">
      <formula>0</formula>
    </cfRule>
  </conditionalFormatting>
  <conditionalFormatting sqref="Q12:S12">
    <cfRule type="cellIs" dxfId="190" priority="21" stopIfTrue="1" operator="lessThan">
      <formula>0</formula>
    </cfRule>
    <cfRule type="cellIs" dxfId="189" priority="22" stopIfTrue="1" operator="greaterThanOrEqual">
      <formula>0</formula>
    </cfRule>
  </conditionalFormatting>
  <conditionalFormatting sqref="H16:J16 Q16:S16">
    <cfRule type="cellIs" dxfId="188" priority="17" stopIfTrue="1" operator="lessThan">
      <formula>0</formula>
    </cfRule>
    <cfRule type="cellIs" dxfId="187" priority="18" stopIfTrue="1" operator="greaterThanOrEqual">
      <formula>0</formula>
    </cfRule>
  </conditionalFormatting>
  <conditionalFormatting sqref="Q17:S18">
    <cfRule type="cellIs" dxfId="186" priority="13" stopIfTrue="1" operator="lessThan">
      <formula>0</formula>
    </cfRule>
    <cfRule type="cellIs" dxfId="185" priority="14" stopIfTrue="1" operator="greaterThanOrEqual">
      <formula>0</formula>
    </cfRule>
  </conditionalFormatting>
  <conditionalFormatting sqref="Q27:S29 H27:J29">
    <cfRule type="cellIs" dxfId="37" priority="1" stopIfTrue="1" operator="lessThan">
      <formula>0</formula>
    </cfRule>
    <cfRule type="cellIs" dxfId="36" priority="2" stopIfTrue="1" operator="greaterThanOrEqual">
      <formula>0</formula>
    </cfRule>
  </conditionalFormatting>
  <hyperlinks>
    <hyperlink ref="A1:B1" location="INDICE!A1" display="Volver al Indice" xr:uid="{039ECA1B-F632-4C4D-AA71-8D57CC697ECE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BC3F9-3FDB-4F28-BB25-292E5D66561A}">
  <dimension ref="A1:T75"/>
  <sheetViews>
    <sheetView topLeftCell="A3" zoomScale="90" zoomScaleNormal="90" workbookViewId="0">
      <selection activeCell="A3" sqref="A3:S3"/>
    </sheetView>
  </sheetViews>
  <sheetFormatPr baseColWidth="10" defaultRowHeight="15" x14ac:dyDescent="0.25"/>
  <cols>
    <col min="1" max="1" width="30.28515625" style="112" customWidth="1"/>
    <col min="2" max="3" width="11.140625" style="112" bestFit="1" customWidth="1"/>
    <col min="4" max="4" width="8.42578125" style="112" customWidth="1"/>
    <col min="5" max="5" width="11.140625" style="112" bestFit="1" customWidth="1"/>
    <col min="6" max="6" width="10.28515625" style="112" customWidth="1"/>
    <col min="7" max="7" width="8.28515625" style="112" customWidth="1"/>
    <col min="8" max="8" width="9.140625" style="112" bestFit="1" customWidth="1"/>
    <col min="9" max="9" width="9.42578125" style="112" customWidth="1"/>
    <col min="10" max="10" width="8.42578125" style="112" bestFit="1" customWidth="1"/>
    <col min="11" max="11" width="11.85546875" style="112" customWidth="1"/>
    <col min="12" max="12" width="11.28515625" style="112" bestFit="1" customWidth="1"/>
    <col min="13" max="13" width="8.5703125" style="112" bestFit="1" customWidth="1"/>
    <col min="14" max="14" width="11.28515625" style="112" bestFit="1" customWidth="1"/>
    <col min="15" max="15" width="11.140625" style="112" bestFit="1" customWidth="1"/>
    <col min="16" max="16" width="8.5703125" style="112" bestFit="1" customWidth="1"/>
    <col min="17" max="17" width="10.42578125" style="112" bestFit="1" customWidth="1"/>
    <col min="18" max="18" width="10.85546875" style="112" customWidth="1"/>
    <col min="19" max="19" width="8.7109375" style="112" bestFit="1" customWidth="1"/>
    <col min="20" max="20" width="11.42578125" style="112"/>
  </cols>
  <sheetData>
    <row r="1" spans="1:20" ht="15.75" x14ac:dyDescent="0.25">
      <c r="A1" s="370" t="s">
        <v>25</v>
      </c>
      <c r="B1" s="370"/>
    </row>
    <row r="2" spans="1:20" ht="15.75" thickBot="1" x14ac:dyDescent="0.3"/>
    <row r="3" spans="1:20" ht="18.75" thickTop="1" x14ac:dyDescent="0.25">
      <c r="A3" s="355" t="s">
        <v>81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7"/>
    </row>
    <row r="4" spans="1:20" ht="18.75" thickBot="1" x14ac:dyDescent="0.3">
      <c r="A4" s="358" t="s">
        <v>71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60"/>
    </row>
    <row r="5" spans="1:20" ht="16.5" thickTop="1" thickBot="1" x14ac:dyDescent="0.3">
      <c r="A5" s="361" t="s">
        <v>72</v>
      </c>
      <c r="B5" s="363" t="s">
        <v>73</v>
      </c>
      <c r="C5" s="363"/>
      <c r="D5" s="363"/>
      <c r="E5" s="363"/>
      <c r="F5" s="363"/>
      <c r="G5" s="363"/>
      <c r="H5" s="363"/>
      <c r="I5" s="363"/>
      <c r="J5" s="364"/>
      <c r="K5" s="365" t="s">
        <v>74</v>
      </c>
      <c r="L5" s="363"/>
      <c r="M5" s="363"/>
      <c r="N5" s="363"/>
      <c r="O5" s="363"/>
      <c r="P5" s="363"/>
      <c r="Q5" s="363"/>
      <c r="R5" s="363"/>
      <c r="S5" s="364"/>
    </row>
    <row r="6" spans="1:20" ht="16.5" x14ac:dyDescent="0.25">
      <c r="A6" s="362"/>
      <c r="B6" s="371" t="s">
        <v>614</v>
      </c>
      <c r="C6" s="349"/>
      <c r="D6" s="350"/>
      <c r="E6" s="371" t="s">
        <v>615</v>
      </c>
      <c r="F6" s="349"/>
      <c r="G6" s="350"/>
      <c r="H6" s="351" t="s">
        <v>75</v>
      </c>
      <c r="I6" s="352"/>
      <c r="J6" s="353"/>
      <c r="K6" s="368" t="s">
        <v>616</v>
      </c>
      <c r="L6" s="349"/>
      <c r="M6" s="369"/>
      <c r="N6" s="348" t="s">
        <v>617</v>
      </c>
      <c r="O6" s="349"/>
      <c r="P6" s="350"/>
      <c r="Q6" s="351" t="s">
        <v>75</v>
      </c>
      <c r="R6" s="352"/>
      <c r="S6" s="353"/>
      <c r="T6" s="113"/>
    </row>
    <row r="7" spans="1:20" ht="26.25" thickBot="1" x14ac:dyDescent="0.3">
      <c r="A7" s="362"/>
      <c r="B7" s="114" t="s">
        <v>50</v>
      </c>
      <c r="C7" s="115" t="s">
        <v>76</v>
      </c>
      <c r="D7" s="116" t="s">
        <v>77</v>
      </c>
      <c r="E7" s="117" t="s">
        <v>50</v>
      </c>
      <c r="F7" s="115" t="s">
        <v>76</v>
      </c>
      <c r="G7" s="116" t="s">
        <v>77</v>
      </c>
      <c r="H7" s="118" t="s">
        <v>78</v>
      </c>
      <c r="I7" s="118" t="s">
        <v>79</v>
      </c>
      <c r="J7" s="116" t="s">
        <v>77</v>
      </c>
      <c r="K7" s="119" t="s">
        <v>50</v>
      </c>
      <c r="L7" s="115" t="s">
        <v>76</v>
      </c>
      <c r="M7" s="120" t="s">
        <v>77</v>
      </c>
      <c r="N7" s="117" t="s">
        <v>50</v>
      </c>
      <c r="O7" s="121" t="s">
        <v>79</v>
      </c>
      <c r="P7" s="122" t="s">
        <v>77</v>
      </c>
      <c r="Q7" s="118" t="s">
        <v>78</v>
      </c>
      <c r="R7" s="118" t="s">
        <v>79</v>
      </c>
      <c r="S7" s="123" t="s">
        <v>77</v>
      </c>
      <c r="T7" s="124"/>
    </row>
    <row r="8" spans="1:20" ht="18" thickTop="1" thickBot="1" x14ac:dyDescent="0.3">
      <c r="A8" s="125" t="s">
        <v>80</v>
      </c>
      <c r="B8" s="126">
        <f>SUM(B9:B100)</f>
        <v>1567052</v>
      </c>
      <c r="C8" s="126">
        <f>SUM(C9:C100)</f>
        <v>1249599</v>
      </c>
      <c r="D8" s="128">
        <f>IFERROR(C8/B8,"")</f>
        <v>0.79742025152962381</v>
      </c>
      <c r="E8" s="129">
        <f>SUM(E9:E100)</f>
        <v>1538327</v>
      </c>
      <c r="F8" s="129">
        <f>SUM(F9:F100)</f>
        <v>1236418</v>
      </c>
      <c r="G8" s="128">
        <f>IFERROR(F8/E8,"")</f>
        <v>0.80374198723678381</v>
      </c>
      <c r="H8" s="130">
        <f>IFERROR(B8/E8-1,"")</f>
        <v>1.8672882943613356E-2</v>
      </c>
      <c r="I8" s="130">
        <f>IFERROR(C8/F8-1,"")</f>
        <v>1.0660634186820284E-2</v>
      </c>
      <c r="J8" s="268">
        <f>IFERROR(D8-G8,"")</f>
        <v>-6.3217357071599922E-3</v>
      </c>
      <c r="K8" s="300">
        <f>SUM(K9:K100)</f>
        <v>15817884</v>
      </c>
      <c r="L8" s="127">
        <f>SUM(L9:L100)</f>
        <v>12974083</v>
      </c>
      <c r="M8" s="133">
        <f>IFERROR(L8/K8,"")</f>
        <v>0.82021609211446989</v>
      </c>
      <c r="N8" s="299">
        <f>SUM(N9:N100)</f>
        <v>14865945</v>
      </c>
      <c r="O8" s="127">
        <f>SUM(O9:O100)</f>
        <v>12349285</v>
      </c>
      <c r="P8" s="128">
        <f>IFERROR(O8/N8,"")</f>
        <v>0.83070971942920546</v>
      </c>
      <c r="Q8" s="130">
        <f>IFERROR(K8/N8-1,"")</f>
        <v>6.4034879720058058E-2</v>
      </c>
      <c r="R8" s="130">
        <f>IFERROR(L8/O8-1,"")</f>
        <v>5.0593860292316606E-2</v>
      </c>
      <c r="S8" s="268">
        <f>IFERROR(M8-P8,"")</f>
        <v>-1.0493627314735576E-2</v>
      </c>
      <c r="T8" s="134"/>
    </row>
    <row r="9" spans="1:20" ht="17.25" thickTop="1" x14ac:dyDescent="0.25">
      <c r="A9" s="135" t="s">
        <v>84</v>
      </c>
      <c r="B9" s="136">
        <v>576002</v>
      </c>
      <c r="C9" s="137">
        <v>476065</v>
      </c>
      <c r="D9" s="138">
        <f t="shared" ref="D9:D72" si="0">IFERROR(C9/B9,"")</f>
        <v>0.82649886632338088</v>
      </c>
      <c r="E9" s="139">
        <v>507116</v>
      </c>
      <c r="F9" s="137">
        <v>434789</v>
      </c>
      <c r="G9" s="138">
        <f t="shared" ref="G9:G72" si="1">IFERROR(F9/E9,"")</f>
        <v>0.85737582722690664</v>
      </c>
      <c r="H9" s="140">
        <f t="shared" ref="H9:H72" si="2">IFERROR(B9/E9-1,"")</f>
        <v>0.13583874300948895</v>
      </c>
      <c r="I9" s="140">
        <f t="shared" ref="I9:I72" si="3">IFERROR(C9/F9-1,"")</f>
        <v>9.4933404478954264E-2</v>
      </c>
      <c r="J9" s="265">
        <f t="shared" ref="J9:J72" si="4">IFERROR(D9-G9,"")</f>
        <v>-3.0876960903525763E-2</v>
      </c>
      <c r="K9" s="142">
        <v>5566643</v>
      </c>
      <c r="L9" s="137">
        <v>4769433</v>
      </c>
      <c r="M9" s="143">
        <f t="shared" ref="M9:M72" si="5">IFERROR(L9/K9,"")</f>
        <v>0.85678801388916082</v>
      </c>
      <c r="N9" s="139">
        <v>5039311</v>
      </c>
      <c r="O9" s="137">
        <v>4411686</v>
      </c>
      <c r="P9" s="138">
        <f t="shared" ref="P9:P72" si="6">IFERROR(O9/N9,"")</f>
        <v>0.87545420395764417</v>
      </c>
      <c r="Q9" s="140">
        <f t="shared" ref="Q9:Q72" si="7">IFERROR(K9/N9-1,"")</f>
        <v>0.10464367053353119</v>
      </c>
      <c r="R9" s="140">
        <f t="shared" ref="R9:R72" si="8">IFERROR(L9/O9-1,"")</f>
        <v>8.109076665927728E-2</v>
      </c>
      <c r="S9" s="265">
        <f t="shared" ref="S9:S72" si="9">IFERROR(M9-P9,"")</f>
        <v>-1.8666190068483357E-2</v>
      </c>
      <c r="T9" s="144"/>
    </row>
    <row r="10" spans="1:20" ht="16.5" x14ac:dyDescent="0.25">
      <c r="A10" s="145" t="s">
        <v>85</v>
      </c>
      <c r="B10" s="146">
        <v>218168</v>
      </c>
      <c r="C10" s="147">
        <v>161111</v>
      </c>
      <c r="D10" s="148">
        <f t="shared" si="0"/>
        <v>0.73847218657181624</v>
      </c>
      <c r="E10" s="149">
        <v>214700</v>
      </c>
      <c r="F10" s="147">
        <v>170142</v>
      </c>
      <c r="G10" s="148">
        <f t="shared" si="1"/>
        <v>0.79246390312063342</v>
      </c>
      <c r="H10" s="150">
        <f t="shared" si="2"/>
        <v>1.6152771308802993E-2</v>
      </c>
      <c r="I10" s="150">
        <f t="shared" si="3"/>
        <v>-5.3079192674354347E-2</v>
      </c>
      <c r="J10" s="266">
        <f t="shared" si="4"/>
        <v>-5.3991716548817181E-2</v>
      </c>
      <c r="K10" s="152">
        <v>2166483</v>
      </c>
      <c r="L10" s="147">
        <v>1661514</v>
      </c>
      <c r="M10" s="153">
        <f t="shared" si="5"/>
        <v>0.76691762640186889</v>
      </c>
      <c r="N10" s="149">
        <v>1992174</v>
      </c>
      <c r="O10" s="147">
        <v>1625201</v>
      </c>
      <c r="P10" s="148">
        <f t="shared" si="6"/>
        <v>0.81579269682266708</v>
      </c>
      <c r="Q10" s="150">
        <f t="shared" si="7"/>
        <v>8.7496875272943031E-2</v>
      </c>
      <c r="R10" s="150">
        <f t="shared" si="8"/>
        <v>2.234369779491896E-2</v>
      </c>
      <c r="S10" s="266">
        <f t="shared" si="9"/>
        <v>-4.8875070420798195E-2</v>
      </c>
      <c r="T10" s="144"/>
    </row>
    <row r="11" spans="1:20" ht="16.5" x14ac:dyDescent="0.25">
      <c r="A11" s="145" t="s">
        <v>86</v>
      </c>
      <c r="B11" s="146">
        <v>86160</v>
      </c>
      <c r="C11" s="147">
        <v>59042</v>
      </c>
      <c r="D11" s="148">
        <f t="shared" si="0"/>
        <v>0.68525998142989786</v>
      </c>
      <c r="E11" s="149">
        <v>123810</v>
      </c>
      <c r="F11" s="147">
        <v>94811</v>
      </c>
      <c r="G11" s="148">
        <f t="shared" si="1"/>
        <v>0.76577820854535172</v>
      </c>
      <c r="H11" s="150">
        <f t="shared" si="2"/>
        <v>-0.30409498425006054</v>
      </c>
      <c r="I11" s="150">
        <f t="shared" si="3"/>
        <v>-0.37726635095083905</v>
      </c>
      <c r="J11" s="266">
        <f t="shared" si="4"/>
        <v>-8.0518227115453866E-2</v>
      </c>
      <c r="K11" s="152">
        <v>1012766</v>
      </c>
      <c r="L11" s="147">
        <v>800096</v>
      </c>
      <c r="M11" s="153">
        <f t="shared" si="5"/>
        <v>0.79001072310879317</v>
      </c>
      <c r="N11" s="149">
        <v>1009890</v>
      </c>
      <c r="O11" s="147">
        <v>809663</v>
      </c>
      <c r="P11" s="148">
        <f t="shared" si="6"/>
        <v>0.80173385220172499</v>
      </c>
      <c r="Q11" s="150">
        <f t="shared" si="7"/>
        <v>2.8478349127132319E-3</v>
      </c>
      <c r="R11" s="150">
        <f t="shared" si="8"/>
        <v>-1.1816027161917986E-2</v>
      </c>
      <c r="S11" s="266">
        <f t="shared" si="9"/>
        <v>-1.1723129092931828E-2</v>
      </c>
      <c r="T11" s="144"/>
    </row>
    <row r="12" spans="1:20" ht="16.5" x14ac:dyDescent="0.25">
      <c r="A12" s="145" t="s">
        <v>87</v>
      </c>
      <c r="B12" s="146">
        <v>71120</v>
      </c>
      <c r="C12" s="147">
        <v>59150</v>
      </c>
      <c r="D12" s="148">
        <f t="shared" si="0"/>
        <v>0.83169291338582674</v>
      </c>
      <c r="E12" s="149">
        <v>73408</v>
      </c>
      <c r="F12" s="147">
        <v>54741</v>
      </c>
      <c r="G12" s="148">
        <f t="shared" si="1"/>
        <v>0.74570891455972099</v>
      </c>
      <c r="H12" s="150">
        <f t="shared" si="2"/>
        <v>-3.1168265039232756E-2</v>
      </c>
      <c r="I12" s="150">
        <f t="shared" si="3"/>
        <v>8.05429202974004E-2</v>
      </c>
      <c r="J12" s="266">
        <f t="shared" si="4"/>
        <v>8.5983998826105745E-2</v>
      </c>
      <c r="K12" s="152">
        <v>733912</v>
      </c>
      <c r="L12" s="147">
        <v>652448</v>
      </c>
      <c r="M12" s="153">
        <f t="shared" si="5"/>
        <v>0.8890003161141935</v>
      </c>
      <c r="N12" s="149">
        <v>718496</v>
      </c>
      <c r="O12" s="147">
        <v>597054</v>
      </c>
      <c r="P12" s="148">
        <f t="shared" si="6"/>
        <v>0.83097748630472545</v>
      </c>
      <c r="Q12" s="150">
        <f t="shared" si="7"/>
        <v>2.145593016523395E-2</v>
      </c>
      <c r="R12" s="150">
        <f t="shared" si="8"/>
        <v>9.2778877622459621E-2</v>
      </c>
      <c r="S12" s="266">
        <f t="shared" si="9"/>
        <v>5.8022829809468046E-2</v>
      </c>
      <c r="T12" s="144"/>
    </row>
    <row r="13" spans="1:20" ht="16.5" x14ac:dyDescent="0.25">
      <c r="A13" s="145" t="s">
        <v>89</v>
      </c>
      <c r="B13" s="146">
        <v>55940</v>
      </c>
      <c r="C13" s="147">
        <v>44804</v>
      </c>
      <c r="D13" s="148">
        <f t="shared" si="0"/>
        <v>0.80092956739363608</v>
      </c>
      <c r="E13" s="149">
        <v>30280</v>
      </c>
      <c r="F13" s="147">
        <v>26050</v>
      </c>
      <c r="G13" s="148">
        <f t="shared" si="1"/>
        <v>0.86030383091149276</v>
      </c>
      <c r="H13" s="150">
        <f t="shared" si="2"/>
        <v>0.84742404227212687</v>
      </c>
      <c r="I13" s="150">
        <f t="shared" si="3"/>
        <v>0.71992322456813818</v>
      </c>
      <c r="J13" s="266">
        <f t="shared" si="4"/>
        <v>-5.9374263517856685E-2</v>
      </c>
      <c r="K13" s="152">
        <v>563477</v>
      </c>
      <c r="L13" s="147">
        <v>466935</v>
      </c>
      <c r="M13" s="153">
        <f t="shared" si="5"/>
        <v>0.82866736353036596</v>
      </c>
      <c r="N13" s="149">
        <v>302898</v>
      </c>
      <c r="O13" s="147">
        <v>261849</v>
      </c>
      <c r="P13" s="148">
        <f t="shared" si="6"/>
        <v>0.8644791315888517</v>
      </c>
      <c r="Q13" s="150">
        <f t="shared" si="7"/>
        <v>0.86028630099901626</v>
      </c>
      <c r="R13" s="150">
        <f t="shared" si="8"/>
        <v>0.78322239153099682</v>
      </c>
      <c r="S13" s="266">
        <f t="shared" si="9"/>
        <v>-3.5811768058485738E-2</v>
      </c>
      <c r="T13" s="144"/>
    </row>
    <row r="14" spans="1:20" ht="16.5" x14ac:dyDescent="0.25">
      <c r="A14" s="145" t="s">
        <v>88</v>
      </c>
      <c r="B14" s="146">
        <v>32214</v>
      </c>
      <c r="C14" s="147">
        <v>26144</v>
      </c>
      <c r="D14" s="148">
        <f t="shared" si="0"/>
        <v>0.81157260818277766</v>
      </c>
      <c r="E14" s="149">
        <v>26526</v>
      </c>
      <c r="F14" s="147">
        <v>20923</v>
      </c>
      <c r="G14" s="148">
        <f t="shared" si="1"/>
        <v>0.78877327904697281</v>
      </c>
      <c r="H14" s="150">
        <f t="shared" si="2"/>
        <v>0.21443112418004984</v>
      </c>
      <c r="I14" s="150">
        <f t="shared" si="3"/>
        <v>0.24953400563972661</v>
      </c>
      <c r="J14" s="266">
        <f t="shared" si="4"/>
        <v>2.2799329135804847E-2</v>
      </c>
      <c r="K14" s="152">
        <v>424183</v>
      </c>
      <c r="L14" s="147">
        <v>346639</v>
      </c>
      <c r="M14" s="153">
        <f t="shared" si="5"/>
        <v>0.81719210812314491</v>
      </c>
      <c r="N14" s="149">
        <v>433542</v>
      </c>
      <c r="O14" s="147">
        <v>362557</v>
      </c>
      <c r="P14" s="148">
        <f t="shared" si="6"/>
        <v>0.83626730512845349</v>
      </c>
      <c r="Q14" s="150">
        <f t="shared" si="7"/>
        <v>-2.1587297193812804E-2</v>
      </c>
      <c r="R14" s="150">
        <f t="shared" si="8"/>
        <v>-4.3904820483399831E-2</v>
      </c>
      <c r="S14" s="266">
        <f t="shared" si="9"/>
        <v>-1.9075197005308575E-2</v>
      </c>
      <c r="T14" s="144"/>
    </row>
    <row r="15" spans="1:20" ht="16.5" x14ac:dyDescent="0.25">
      <c r="A15" s="145" t="s">
        <v>91</v>
      </c>
      <c r="B15" s="146">
        <v>55726</v>
      </c>
      <c r="C15" s="147">
        <v>46430</v>
      </c>
      <c r="D15" s="148">
        <f t="shared" si="0"/>
        <v>0.83318379212575822</v>
      </c>
      <c r="E15" s="149">
        <v>29700</v>
      </c>
      <c r="F15" s="147">
        <v>24709</v>
      </c>
      <c r="G15" s="148">
        <f t="shared" si="1"/>
        <v>0.831952861952862</v>
      </c>
      <c r="H15" s="150">
        <f t="shared" si="2"/>
        <v>0.87629629629629635</v>
      </c>
      <c r="I15" s="150">
        <f t="shared" si="3"/>
        <v>0.87907240276822218</v>
      </c>
      <c r="J15" s="266">
        <f t="shared" si="4"/>
        <v>1.2309301728962163E-3</v>
      </c>
      <c r="K15" s="152">
        <v>417516</v>
      </c>
      <c r="L15" s="147">
        <v>344107</v>
      </c>
      <c r="M15" s="153">
        <f t="shared" si="5"/>
        <v>0.82417679801492638</v>
      </c>
      <c r="N15" s="149">
        <v>274218</v>
      </c>
      <c r="O15" s="147">
        <v>217653</v>
      </c>
      <c r="P15" s="148">
        <f t="shared" si="6"/>
        <v>0.79372251274533401</v>
      </c>
      <c r="Q15" s="150">
        <f t="shared" si="7"/>
        <v>0.52256963437848714</v>
      </c>
      <c r="R15" s="150">
        <f t="shared" si="8"/>
        <v>0.58098900543525711</v>
      </c>
      <c r="S15" s="266">
        <f t="shared" si="9"/>
        <v>3.0454285269592374E-2</v>
      </c>
      <c r="T15" s="144"/>
    </row>
    <row r="16" spans="1:20" ht="16.5" x14ac:dyDescent="0.25">
      <c r="A16" s="145" t="s">
        <v>93</v>
      </c>
      <c r="B16" s="146">
        <v>42274</v>
      </c>
      <c r="C16" s="147">
        <v>34747</v>
      </c>
      <c r="D16" s="148">
        <f t="shared" si="0"/>
        <v>0.82194729621043672</v>
      </c>
      <c r="E16" s="149">
        <v>37292</v>
      </c>
      <c r="F16" s="147">
        <v>29495</v>
      </c>
      <c r="G16" s="148">
        <f t="shared" si="1"/>
        <v>0.79092030462297547</v>
      </c>
      <c r="H16" s="150">
        <f t="shared" si="2"/>
        <v>0.13359433658693542</v>
      </c>
      <c r="I16" s="150">
        <f t="shared" si="3"/>
        <v>0.17806407865739948</v>
      </c>
      <c r="J16" s="266">
        <f t="shared" si="4"/>
        <v>3.102699158746125E-2</v>
      </c>
      <c r="K16" s="152">
        <v>407087</v>
      </c>
      <c r="L16" s="147">
        <v>332675</v>
      </c>
      <c r="M16" s="153">
        <f t="shared" si="5"/>
        <v>0.81720860651408667</v>
      </c>
      <c r="N16" s="149">
        <v>352040</v>
      </c>
      <c r="O16" s="147">
        <v>294040</v>
      </c>
      <c r="P16" s="148">
        <f t="shared" si="6"/>
        <v>0.83524599477332118</v>
      </c>
      <c r="Q16" s="150">
        <f t="shared" si="7"/>
        <v>0.15636575389160323</v>
      </c>
      <c r="R16" s="150">
        <f t="shared" si="8"/>
        <v>0.13139368793361439</v>
      </c>
      <c r="S16" s="266">
        <f t="shared" si="9"/>
        <v>-1.803738825923451E-2</v>
      </c>
      <c r="T16" s="144"/>
    </row>
    <row r="17" spans="1:20" ht="16.5" x14ac:dyDescent="0.25">
      <c r="A17" s="145" t="s">
        <v>92</v>
      </c>
      <c r="B17" s="146">
        <v>39608</v>
      </c>
      <c r="C17" s="147">
        <v>29672</v>
      </c>
      <c r="D17" s="148">
        <f t="shared" si="0"/>
        <v>0.74914158755806903</v>
      </c>
      <c r="E17" s="149">
        <v>40420</v>
      </c>
      <c r="F17" s="147">
        <v>32030</v>
      </c>
      <c r="G17" s="148">
        <f t="shared" si="1"/>
        <v>0.79242949035131127</v>
      </c>
      <c r="H17" s="150">
        <f t="shared" si="2"/>
        <v>-2.0089064819396318E-2</v>
      </c>
      <c r="I17" s="150">
        <f t="shared" si="3"/>
        <v>-7.361848267249449E-2</v>
      </c>
      <c r="J17" s="266">
        <f t="shared" si="4"/>
        <v>-4.3287902793242239E-2</v>
      </c>
      <c r="K17" s="152">
        <v>404514</v>
      </c>
      <c r="L17" s="147">
        <v>308232</v>
      </c>
      <c r="M17" s="153">
        <f t="shared" si="5"/>
        <v>0.76198104391936994</v>
      </c>
      <c r="N17" s="149">
        <v>385352</v>
      </c>
      <c r="O17" s="147">
        <v>305837</v>
      </c>
      <c r="P17" s="148">
        <f t="shared" si="6"/>
        <v>0.79365618966555251</v>
      </c>
      <c r="Q17" s="150">
        <f t="shared" si="7"/>
        <v>4.9725964832153524E-2</v>
      </c>
      <c r="R17" s="150">
        <f t="shared" si="8"/>
        <v>7.8309687840254494E-3</v>
      </c>
      <c r="S17" s="266">
        <f t="shared" si="9"/>
        <v>-3.1675145746182576E-2</v>
      </c>
      <c r="T17" s="144"/>
    </row>
    <row r="18" spans="1:20" ht="16.5" x14ac:dyDescent="0.25">
      <c r="A18" s="145" t="s">
        <v>90</v>
      </c>
      <c r="B18" s="146">
        <v>36942</v>
      </c>
      <c r="C18" s="147">
        <v>32741</v>
      </c>
      <c r="D18" s="148">
        <f t="shared" si="0"/>
        <v>0.88628119755292079</v>
      </c>
      <c r="E18" s="149">
        <v>38550</v>
      </c>
      <c r="F18" s="147">
        <v>31713</v>
      </c>
      <c r="G18" s="148">
        <f t="shared" si="1"/>
        <v>0.82264591439688717</v>
      </c>
      <c r="H18" s="150">
        <f t="shared" si="2"/>
        <v>-4.1712062256809346E-2</v>
      </c>
      <c r="I18" s="150">
        <f t="shared" si="3"/>
        <v>3.2415728565572399E-2</v>
      </c>
      <c r="J18" s="266">
        <f t="shared" si="4"/>
        <v>6.3635283156033617E-2</v>
      </c>
      <c r="K18" s="152">
        <v>404298</v>
      </c>
      <c r="L18" s="147">
        <v>355014</v>
      </c>
      <c r="M18" s="153">
        <f t="shared" si="5"/>
        <v>0.87809981746137755</v>
      </c>
      <c r="N18" s="149">
        <v>385950</v>
      </c>
      <c r="O18" s="147">
        <v>344818</v>
      </c>
      <c r="P18" s="148">
        <f t="shared" si="6"/>
        <v>0.8934266096644643</v>
      </c>
      <c r="Q18" s="150">
        <f t="shared" si="7"/>
        <v>4.7539836766420596E-2</v>
      </c>
      <c r="R18" s="150">
        <f t="shared" si="8"/>
        <v>2.9569222024372177E-2</v>
      </c>
      <c r="S18" s="266">
        <f t="shared" si="9"/>
        <v>-1.5326792203086748E-2</v>
      </c>
      <c r="T18" s="144"/>
    </row>
    <row r="19" spans="1:20" ht="16.5" x14ac:dyDescent="0.25">
      <c r="A19" s="145" t="s">
        <v>96</v>
      </c>
      <c r="B19" s="146">
        <v>34499</v>
      </c>
      <c r="C19" s="147">
        <v>26719</v>
      </c>
      <c r="D19" s="148">
        <f t="shared" si="0"/>
        <v>0.77448621699179687</v>
      </c>
      <c r="E19" s="149">
        <v>33722</v>
      </c>
      <c r="F19" s="147">
        <v>27373</v>
      </c>
      <c r="G19" s="148">
        <f t="shared" si="1"/>
        <v>0.81172528319791237</v>
      </c>
      <c r="H19" s="150">
        <f t="shared" si="2"/>
        <v>2.3041337998932487E-2</v>
      </c>
      <c r="I19" s="150">
        <f t="shared" si="3"/>
        <v>-2.3892156504584761E-2</v>
      </c>
      <c r="J19" s="266">
        <f t="shared" si="4"/>
        <v>-3.7239066206115501E-2</v>
      </c>
      <c r="K19" s="152">
        <v>330984</v>
      </c>
      <c r="L19" s="147">
        <v>274735</v>
      </c>
      <c r="M19" s="153">
        <f t="shared" si="5"/>
        <v>0.83005522925579489</v>
      </c>
      <c r="N19" s="149">
        <v>321685</v>
      </c>
      <c r="O19" s="147">
        <v>274532</v>
      </c>
      <c r="P19" s="148">
        <f t="shared" si="6"/>
        <v>0.85341871706793915</v>
      </c>
      <c r="Q19" s="150">
        <f t="shared" si="7"/>
        <v>2.8907160731771686E-2</v>
      </c>
      <c r="R19" s="150">
        <f t="shared" si="8"/>
        <v>7.3944021097727131E-4</v>
      </c>
      <c r="S19" s="266">
        <f t="shared" si="9"/>
        <v>-2.3363487812144257E-2</v>
      </c>
      <c r="T19" s="144"/>
    </row>
    <row r="20" spans="1:20" ht="16.5" x14ac:dyDescent="0.25">
      <c r="A20" s="145" t="s">
        <v>95</v>
      </c>
      <c r="B20" s="146">
        <v>38744</v>
      </c>
      <c r="C20" s="147">
        <v>35120</v>
      </c>
      <c r="D20" s="148">
        <f t="shared" si="0"/>
        <v>0.90646293619657237</v>
      </c>
      <c r="E20" s="149">
        <v>30296</v>
      </c>
      <c r="F20" s="147">
        <v>26832</v>
      </c>
      <c r="G20" s="148">
        <f t="shared" si="1"/>
        <v>0.8856614734618431</v>
      </c>
      <c r="H20" s="150">
        <f t="shared" si="2"/>
        <v>0.27884869289675196</v>
      </c>
      <c r="I20" s="150">
        <f t="shared" si="3"/>
        <v>0.30888491353607628</v>
      </c>
      <c r="J20" s="266">
        <f t="shared" si="4"/>
        <v>2.080146273472927E-2</v>
      </c>
      <c r="K20" s="152">
        <v>329423</v>
      </c>
      <c r="L20" s="147">
        <v>292098</v>
      </c>
      <c r="M20" s="153">
        <f t="shared" si="5"/>
        <v>0.88669582876726882</v>
      </c>
      <c r="N20" s="149">
        <v>292866</v>
      </c>
      <c r="O20" s="147">
        <v>255450</v>
      </c>
      <c r="P20" s="148">
        <f t="shared" si="6"/>
        <v>0.87224191268361639</v>
      </c>
      <c r="Q20" s="150">
        <f t="shared" si="7"/>
        <v>0.12482500529252283</v>
      </c>
      <c r="R20" s="150">
        <f t="shared" si="8"/>
        <v>0.14346447445684096</v>
      </c>
      <c r="S20" s="266">
        <f t="shared" si="9"/>
        <v>1.4453916083652429E-2</v>
      </c>
      <c r="T20" s="144"/>
    </row>
    <row r="21" spans="1:20" ht="16.5" x14ac:dyDescent="0.25">
      <c r="A21" s="145" t="s">
        <v>99</v>
      </c>
      <c r="B21" s="146">
        <v>27864</v>
      </c>
      <c r="C21" s="147">
        <v>17041</v>
      </c>
      <c r="D21" s="148">
        <f t="shared" si="0"/>
        <v>0.61157766293425209</v>
      </c>
      <c r="E21" s="149">
        <v>33408</v>
      </c>
      <c r="F21" s="147">
        <v>17866</v>
      </c>
      <c r="G21" s="148">
        <f t="shared" si="1"/>
        <v>0.53478208812260541</v>
      </c>
      <c r="H21" s="150">
        <f t="shared" si="2"/>
        <v>-0.16594827586206895</v>
      </c>
      <c r="I21" s="150">
        <f t="shared" si="3"/>
        <v>-4.617709616030452E-2</v>
      </c>
      <c r="J21" s="266">
        <f t="shared" si="4"/>
        <v>7.6795574811646672E-2</v>
      </c>
      <c r="K21" s="152">
        <v>299883</v>
      </c>
      <c r="L21" s="147">
        <v>184250</v>
      </c>
      <c r="M21" s="153">
        <f t="shared" si="5"/>
        <v>0.61440628511786266</v>
      </c>
      <c r="N21" s="149">
        <v>236160</v>
      </c>
      <c r="O21" s="147">
        <v>156266</v>
      </c>
      <c r="P21" s="148">
        <f t="shared" si="6"/>
        <v>0.66169546070460705</v>
      </c>
      <c r="Q21" s="150">
        <f t="shared" si="7"/>
        <v>0.26982977642276418</v>
      </c>
      <c r="R21" s="150">
        <f t="shared" si="8"/>
        <v>0.17907926228354221</v>
      </c>
      <c r="S21" s="266">
        <f t="shared" si="9"/>
        <v>-4.7289175586744392E-2</v>
      </c>
      <c r="T21" s="144"/>
    </row>
    <row r="22" spans="1:20" ht="16.5" x14ac:dyDescent="0.25">
      <c r="A22" s="145" t="s">
        <v>98</v>
      </c>
      <c r="B22" s="146">
        <v>26264</v>
      </c>
      <c r="C22" s="147">
        <v>19625</v>
      </c>
      <c r="D22" s="148">
        <f t="shared" si="0"/>
        <v>0.747220530003046</v>
      </c>
      <c r="E22" s="149">
        <v>21240</v>
      </c>
      <c r="F22" s="147">
        <v>15403</v>
      </c>
      <c r="G22" s="148">
        <f t="shared" si="1"/>
        <v>0.7251883239171375</v>
      </c>
      <c r="H22" s="150">
        <f t="shared" si="2"/>
        <v>0.2365348399246705</v>
      </c>
      <c r="I22" s="150">
        <f t="shared" si="3"/>
        <v>0.27410244757514768</v>
      </c>
      <c r="J22" s="266">
        <f t="shared" si="4"/>
        <v>2.2032206085908501E-2</v>
      </c>
      <c r="K22" s="152">
        <v>285356</v>
      </c>
      <c r="L22" s="147">
        <v>196610</v>
      </c>
      <c r="M22" s="153">
        <f t="shared" si="5"/>
        <v>0.68899900475195897</v>
      </c>
      <c r="N22" s="149">
        <v>252180</v>
      </c>
      <c r="O22" s="147">
        <v>161195</v>
      </c>
      <c r="P22" s="148">
        <f t="shared" si="6"/>
        <v>0.63920612261083354</v>
      </c>
      <c r="Q22" s="150">
        <f t="shared" si="7"/>
        <v>0.13155682449044326</v>
      </c>
      <c r="R22" s="150">
        <f t="shared" si="8"/>
        <v>0.21970284438102916</v>
      </c>
      <c r="S22" s="266">
        <f t="shared" si="9"/>
        <v>4.9792882141125427E-2</v>
      </c>
      <c r="T22" s="144"/>
    </row>
    <row r="23" spans="1:20" ht="16.5" x14ac:dyDescent="0.25">
      <c r="A23" s="145" t="s">
        <v>94</v>
      </c>
      <c r="B23" s="146">
        <v>26877</v>
      </c>
      <c r="C23" s="147">
        <v>23896</v>
      </c>
      <c r="D23" s="148">
        <f t="shared" si="0"/>
        <v>0.88908732373404775</v>
      </c>
      <c r="E23" s="149">
        <v>26435</v>
      </c>
      <c r="F23" s="147">
        <v>21968</v>
      </c>
      <c r="G23" s="148">
        <f t="shared" si="1"/>
        <v>0.83101948174768303</v>
      </c>
      <c r="H23" s="150">
        <f t="shared" si="2"/>
        <v>1.6720257234726699E-2</v>
      </c>
      <c r="I23" s="150">
        <f t="shared" si="3"/>
        <v>8.7764020393299447E-2</v>
      </c>
      <c r="J23" s="266">
        <f t="shared" si="4"/>
        <v>5.8067841986364721E-2</v>
      </c>
      <c r="K23" s="152">
        <v>283587</v>
      </c>
      <c r="L23" s="147">
        <v>239224</v>
      </c>
      <c r="M23" s="153">
        <f t="shared" si="5"/>
        <v>0.84356476143123627</v>
      </c>
      <c r="N23" s="149">
        <v>285917</v>
      </c>
      <c r="O23" s="147">
        <v>241655</v>
      </c>
      <c r="P23" s="148">
        <f t="shared" si="6"/>
        <v>0.8451928356830829</v>
      </c>
      <c r="Q23" s="150">
        <f t="shared" si="7"/>
        <v>-8.1492181297369015E-3</v>
      </c>
      <c r="R23" s="150">
        <f t="shared" si="8"/>
        <v>-1.0059795990151277E-2</v>
      </c>
      <c r="S23" s="266">
        <f t="shared" si="9"/>
        <v>-1.628074251846634E-3</v>
      </c>
      <c r="T23" s="144"/>
    </row>
    <row r="24" spans="1:20" ht="16.5" x14ac:dyDescent="0.25">
      <c r="A24" s="145" t="s">
        <v>100</v>
      </c>
      <c r="B24" s="146">
        <v>26580</v>
      </c>
      <c r="C24" s="147">
        <v>19276</v>
      </c>
      <c r="D24" s="148">
        <f t="shared" si="0"/>
        <v>0.72520692249811891</v>
      </c>
      <c r="E24" s="149">
        <v>28044</v>
      </c>
      <c r="F24" s="147">
        <v>21413</v>
      </c>
      <c r="G24" s="148">
        <f t="shared" si="1"/>
        <v>0.76355013550135498</v>
      </c>
      <c r="H24" s="150">
        <f t="shared" si="2"/>
        <v>-5.2203679931536184E-2</v>
      </c>
      <c r="I24" s="150">
        <f t="shared" si="3"/>
        <v>-9.9799187409517542E-2</v>
      </c>
      <c r="J24" s="266">
        <f t="shared" si="4"/>
        <v>-3.8343213003236065E-2</v>
      </c>
      <c r="K24" s="152">
        <v>254378</v>
      </c>
      <c r="L24" s="147">
        <v>189087</v>
      </c>
      <c r="M24" s="153">
        <f t="shared" si="5"/>
        <v>0.7433307911847723</v>
      </c>
      <c r="N24" s="149">
        <v>270073</v>
      </c>
      <c r="O24" s="147">
        <v>214569</v>
      </c>
      <c r="P24" s="148">
        <f t="shared" si="6"/>
        <v>0.79448519474364343</v>
      </c>
      <c r="Q24" s="150">
        <f t="shared" si="7"/>
        <v>-5.8113917348272537E-2</v>
      </c>
      <c r="R24" s="150">
        <f t="shared" si="8"/>
        <v>-0.11875900060120526</v>
      </c>
      <c r="S24" s="266">
        <f t="shared" si="9"/>
        <v>-5.1154403558871131E-2</v>
      </c>
      <c r="T24" s="144"/>
    </row>
    <row r="25" spans="1:20" ht="16.5" x14ac:dyDescent="0.25">
      <c r="A25" s="145" t="s">
        <v>97</v>
      </c>
      <c r="B25" s="146">
        <v>22200</v>
      </c>
      <c r="C25" s="147">
        <v>16405</v>
      </c>
      <c r="D25" s="148">
        <f t="shared" si="0"/>
        <v>0.73896396396396391</v>
      </c>
      <c r="E25" s="149">
        <v>26280</v>
      </c>
      <c r="F25" s="147">
        <v>17366</v>
      </c>
      <c r="G25" s="148">
        <f t="shared" si="1"/>
        <v>0.66080669710806694</v>
      </c>
      <c r="H25" s="150">
        <f t="shared" si="2"/>
        <v>-0.15525114155251141</v>
      </c>
      <c r="I25" s="150">
        <f t="shared" si="3"/>
        <v>-5.5338016814465041E-2</v>
      </c>
      <c r="J25" s="266">
        <f t="shared" si="4"/>
        <v>7.8157266855896967E-2</v>
      </c>
      <c r="K25" s="152">
        <v>231221</v>
      </c>
      <c r="L25" s="147">
        <v>179507</v>
      </c>
      <c r="M25" s="153">
        <f t="shared" si="5"/>
        <v>0.77634384420100255</v>
      </c>
      <c r="N25" s="149">
        <v>302848</v>
      </c>
      <c r="O25" s="147">
        <v>230160</v>
      </c>
      <c r="P25" s="148">
        <f t="shared" si="6"/>
        <v>0.7599852071005917</v>
      </c>
      <c r="Q25" s="150">
        <f t="shared" si="7"/>
        <v>-0.23651138524936599</v>
      </c>
      <c r="R25" s="150">
        <f t="shared" si="8"/>
        <v>-0.22007733750434477</v>
      </c>
      <c r="S25" s="266">
        <f t="shared" si="9"/>
        <v>1.6358637100410856E-2</v>
      </c>
      <c r="T25" s="144"/>
    </row>
    <row r="26" spans="1:20" ht="16.5" x14ac:dyDescent="0.25">
      <c r="A26" s="145" t="s">
        <v>101</v>
      </c>
      <c r="B26" s="146">
        <v>26344</v>
      </c>
      <c r="C26" s="147">
        <v>22599</v>
      </c>
      <c r="D26" s="148">
        <f t="shared" si="0"/>
        <v>0.85784239295475251</v>
      </c>
      <c r="E26" s="149">
        <v>18352</v>
      </c>
      <c r="F26" s="147">
        <v>15949</v>
      </c>
      <c r="G26" s="148">
        <f t="shared" si="1"/>
        <v>0.86906059285091541</v>
      </c>
      <c r="H26" s="150">
        <f t="shared" si="2"/>
        <v>0.43548387096774199</v>
      </c>
      <c r="I26" s="150">
        <f t="shared" si="3"/>
        <v>0.41695404100570577</v>
      </c>
      <c r="J26" s="266">
        <f t="shared" si="4"/>
        <v>-1.1218199896162906E-2</v>
      </c>
      <c r="K26" s="152">
        <v>218448</v>
      </c>
      <c r="L26" s="147">
        <v>185181</v>
      </c>
      <c r="M26" s="153">
        <f t="shared" si="5"/>
        <v>0.84771204130960232</v>
      </c>
      <c r="N26" s="149">
        <v>179968</v>
      </c>
      <c r="O26" s="147">
        <v>150446</v>
      </c>
      <c r="P26" s="148">
        <f t="shared" si="6"/>
        <v>0.83595972617354197</v>
      </c>
      <c r="Q26" s="150">
        <f t="shared" si="7"/>
        <v>0.21381578947368429</v>
      </c>
      <c r="R26" s="150">
        <f t="shared" si="8"/>
        <v>0.23088018292277623</v>
      </c>
      <c r="S26" s="266">
        <f t="shared" si="9"/>
        <v>1.1752315136060343E-2</v>
      </c>
      <c r="T26" s="144"/>
    </row>
    <row r="27" spans="1:20" ht="16.5" x14ac:dyDescent="0.25">
      <c r="A27" s="145" t="s">
        <v>102</v>
      </c>
      <c r="B27" s="146">
        <v>16836</v>
      </c>
      <c r="C27" s="147">
        <v>15316</v>
      </c>
      <c r="D27" s="148">
        <f t="shared" si="0"/>
        <v>0.90971727251128531</v>
      </c>
      <c r="E27" s="149">
        <v>17112</v>
      </c>
      <c r="F27" s="147">
        <v>15384</v>
      </c>
      <c r="G27" s="148">
        <f t="shared" si="1"/>
        <v>0.89901823281907434</v>
      </c>
      <c r="H27" s="150">
        <f t="shared" si="2"/>
        <v>-1.6129032258064502E-2</v>
      </c>
      <c r="I27" s="150">
        <f t="shared" si="3"/>
        <v>-4.4201768070722958E-3</v>
      </c>
      <c r="J27" s="266">
        <f t="shared" si="4"/>
        <v>1.0699039692210977E-2</v>
      </c>
      <c r="K27" s="152">
        <v>166428</v>
      </c>
      <c r="L27" s="147">
        <v>147914</v>
      </c>
      <c r="M27" s="153">
        <f t="shared" si="5"/>
        <v>0.88875669959381831</v>
      </c>
      <c r="N27" s="149">
        <v>160689</v>
      </c>
      <c r="O27" s="147">
        <v>136955</v>
      </c>
      <c r="P27" s="148">
        <f t="shared" si="6"/>
        <v>0.85229853941464573</v>
      </c>
      <c r="Q27" s="150">
        <f t="shared" si="7"/>
        <v>3.5714952485857765E-2</v>
      </c>
      <c r="R27" s="150">
        <f t="shared" si="8"/>
        <v>8.0018984337921317E-2</v>
      </c>
      <c r="S27" s="266">
        <f t="shared" si="9"/>
        <v>3.6458160179172583E-2</v>
      </c>
      <c r="T27" s="144"/>
    </row>
    <row r="28" spans="1:20" ht="16.5" x14ac:dyDescent="0.25">
      <c r="A28" s="145" t="s">
        <v>106</v>
      </c>
      <c r="B28" s="146">
        <v>14100</v>
      </c>
      <c r="C28" s="147">
        <v>11409</v>
      </c>
      <c r="D28" s="148">
        <f t="shared" si="0"/>
        <v>0.80914893617021277</v>
      </c>
      <c r="E28" s="149">
        <v>11844</v>
      </c>
      <c r="F28" s="147">
        <v>8475</v>
      </c>
      <c r="G28" s="148">
        <f t="shared" si="1"/>
        <v>0.71555217831813578</v>
      </c>
      <c r="H28" s="150">
        <f t="shared" si="2"/>
        <v>0.19047619047619047</v>
      </c>
      <c r="I28" s="150">
        <f t="shared" si="3"/>
        <v>0.34619469026548666</v>
      </c>
      <c r="J28" s="266">
        <f t="shared" si="4"/>
        <v>9.3596757852076995E-2</v>
      </c>
      <c r="K28" s="152">
        <v>164124</v>
      </c>
      <c r="L28" s="147">
        <v>135347</v>
      </c>
      <c r="M28" s="153">
        <f t="shared" si="5"/>
        <v>0.82466305963783482</v>
      </c>
      <c r="N28" s="149">
        <v>117876</v>
      </c>
      <c r="O28" s="147">
        <v>95789</v>
      </c>
      <c r="P28" s="148">
        <f t="shared" si="6"/>
        <v>0.81262513149411242</v>
      </c>
      <c r="Q28" s="150">
        <f t="shared" si="7"/>
        <v>0.39234449760765555</v>
      </c>
      <c r="R28" s="150">
        <f t="shared" si="8"/>
        <v>0.41297017402833314</v>
      </c>
      <c r="S28" s="266">
        <f t="shared" si="9"/>
        <v>1.2037928143722398E-2</v>
      </c>
      <c r="T28" s="144"/>
    </row>
    <row r="29" spans="1:20" ht="16.5" x14ac:dyDescent="0.25">
      <c r="A29" s="145" t="s">
        <v>104</v>
      </c>
      <c r="B29" s="146">
        <v>17422</v>
      </c>
      <c r="C29" s="147">
        <v>14583</v>
      </c>
      <c r="D29" s="148">
        <f t="shared" si="0"/>
        <v>0.8370451153713695</v>
      </c>
      <c r="E29" s="149">
        <v>15759</v>
      </c>
      <c r="F29" s="147">
        <v>14682</v>
      </c>
      <c r="G29" s="148">
        <f t="shared" si="1"/>
        <v>0.93165810013325723</v>
      </c>
      <c r="H29" s="150">
        <f t="shared" si="2"/>
        <v>0.10552700044419061</v>
      </c>
      <c r="I29" s="150">
        <f t="shared" si="3"/>
        <v>-6.7429505516959365E-3</v>
      </c>
      <c r="J29" s="266">
        <f t="shared" si="4"/>
        <v>-9.4612984761887731E-2</v>
      </c>
      <c r="K29" s="152">
        <v>163261</v>
      </c>
      <c r="L29" s="147">
        <v>145668</v>
      </c>
      <c r="M29" s="153">
        <f t="shared" si="5"/>
        <v>0.89224003283086595</v>
      </c>
      <c r="N29" s="149">
        <v>140169</v>
      </c>
      <c r="O29" s="147">
        <v>123234</v>
      </c>
      <c r="P29" s="148">
        <f t="shared" si="6"/>
        <v>0.87918155940329179</v>
      </c>
      <c r="Q29" s="150">
        <f t="shared" si="7"/>
        <v>0.16474398761495057</v>
      </c>
      <c r="R29" s="150">
        <f t="shared" si="8"/>
        <v>0.18204391645162854</v>
      </c>
      <c r="S29" s="266">
        <f t="shared" si="9"/>
        <v>1.3058473427574158E-2</v>
      </c>
      <c r="T29" s="144"/>
    </row>
    <row r="30" spans="1:20" ht="16.5" x14ac:dyDescent="0.25">
      <c r="A30" s="145" t="s">
        <v>105</v>
      </c>
      <c r="B30" s="146">
        <v>13818</v>
      </c>
      <c r="C30" s="147">
        <v>12279</v>
      </c>
      <c r="D30" s="148">
        <f t="shared" si="0"/>
        <v>0.88862353452019105</v>
      </c>
      <c r="E30" s="149">
        <v>15218</v>
      </c>
      <c r="F30" s="147">
        <v>12187</v>
      </c>
      <c r="G30" s="148">
        <f t="shared" si="1"/>
        <v>0.80082796688132474</v>
      </c>
      <c r="H30" s="150">
        <f t="shared" si="2"/>
        <v>-9.1996320147194166E-2</v>
      </c>
      <c r="I30" s="150">
        <f t="shared" si="3"/>
        <v>7.5490276524166067E-3</v>
      </c>
      <c r="J30" s="266">
        <f t="shared" si="4"/>
        <v>8.7795567638866312E-2</v>
      </c>
      <c r="K30" s="152">
        <v>147232</v>
      </c>
      <c r="L30" s="147">
        <v>131351</v>
      </c>
      <c r="M30" s="153">
        <f t="shared" si="5"/>
        <v>0.89213622038687246</v>
      </c>
      <c r="N30" s="149">
        <v>165792</v>
      </c>
      <c r="O30" s="147">
        <v>147249</v>
      </c>
      <c r="P30" s="148">
        <f t="shared" si="6"/>
        <v>0.88815503763752168</v>
      </c>
      <c r="Q30" s="150">
        <f t="shared" si="7"/>
        <v>-0.11194750048253232</v>
      </c>
      <c r="R30" s="150">
        <f t="shared" si="8"/>
        <v>-0.10796677736351346</v>
      </c>
      <c r="S30" s="266">
        <f t="shared" si="9"/>
        <v>3.9811827493507757E-3</v>
      </c>
      <c r="T30" s="144"/>
    </row>
    <row r="31" spans="1:20" ht="16.5" x14ac:dyDescent="0.25">
      <c r="A31" s="145" t="s">
        <v>103</v>
      </c>
      <c r="B31" s="146">
        <v>0</v>
      </c>
      <c r="C31" s="147">
        <v>0</v>
      </c>
      <c r="D31" s="148" t="str">
        <f t="shared" si="0"/>
        <v/>
      </c>
      <c r="E31" s="149">
        <v>19662</v>
      </c>
      <c r="F31" s="147">
        <v>14309</v>
      </c>
      <c r="G31" s="148">
        <f t="shared" si="1"/>
        <v>0.72774895737971723</v>
      </c>
      <c r="H31" s="150">
        <f t="shared" si="2"/>
        <v>-1</v>
      </c>
      <c r="I31" s="150">
        <f t="shared" si="3"/>
        <v>-1</v>
      </c>
      <c r="J31" s="266" t="str">
        <f t="shared" si="4"/>
        <v/>
      </c>
      <c r="K31" s="152">
        <v>135678</v>
      </c>
      <c r="L31" s="147">
        <v>110317</v>
      </c>
      <c r="M31" s="153">
        <f t="shared" si="5"/>
        <v>0.81307949704447291</v>
      </c>
      <c r="N31" s="149">
        <v>208056</v>
      </c>
      <c r="O31" s="147">
        <v>171557</v>
      </c>
      <c r="P31" s="148">
        <f t="shared" si="6"/>
        <v>0.82457126927365709</v>
      </c>
      <c r="Q31" s="150">
        <f t="shared" si="7"/>
        <v>-0.34787749452070593</v>
      </c>
      <c r="R31" s="150">
        <f t="shared" si="8"/>
        <v>-0.35696590637514058</v>
      </c>
      <c r="S31" s="266">
        <f t="shared" si="9"/>
        <v>-1.1491772229184183E-2</v>
      </c>
      <c r="T31" s="144"/>
    </row>
    <row r="32" spans="1:20" ht="16.5" x14ac:dyDescent="0.25">
      <c r="A32" s="145" t="s">
        <v>82</v>
      </c>
      <c r="B32" s="146">
        <v>13702</v>
      </c>
      <c r="C32" s="147">
        <v>11974</v>
      </c>
      <c r="D32" s="148">
        <f t="shared" si="0"/>
        <v>0.87388702379214711</v>
      </c>
      <c r="E32" s="149">
        <v>17681</v>
      </c>
      <c r="F32" s="147">
        <v>14824</v>
      </c>
      <c r="G32" s="148">
        <f t="shared" si="1"/>
        <v>0.83841411684859457</v>
      </c>
      <c r="H32" s="150">
        <f t="shared" si="2"/>
        <v>-0.22504383236242298</v>
      </c>
      <c r="I32" s="150">
        <f t="shared" si="3"/>
        <v>-0.19225580140313003</v>
      </c>
      <c r="J32" s="266">
        <f t="shared" si="4"/>
        <v>3.547290694355254E-2</v>
      </c>
      <c r="K32" s="152">
        <v>133705</v>
      </c>
      <c r="L32" s="147">
        <v>115947</v>
      </c>
      <c r="M32" s="153">
        <f t="shared" si="5"/>
        <v>0.86718522119591634</v>
      </c>
      <c r="N32" s="149">
        <v>219001</v>
      </c>
      <c r="O32" s="147">
        <v>178542</v>
      </c>
      <c r="P32" s="148">
        <f t="shared" si="6"/>
        <v>0.81525655133994823</v>
      </c>
      <c r="Q32" s="150">
        <f t="shared" si="7"/>
        <v>-0.38947767361792873</v>
      </c>
      <c r="R32" s="150">
        <f t="shared" si="8"/>
        <v>-0.35058977719528184</v>
      </c>
      <c r="S32" s="266">
        <f t="shared" si="9"/>
        <v>5.1928669855968113E-2</v>
      </c>
      <c r="T32" s="144"/>
    </row>
    <row r="33" spans="1:20" ht="16.5" x14ac:dyDescent="0.25">
      <c r="A33" s="145" t="s">
        <v>83</v>
      </c>
      <c r="B33" s="146">
        <v>14112</v>
      </c>
      <c r="C33" s="147">
        <v>11910</v>
      </c>
      <c r="D33" s="148">
        <f t="shared" si="0"/>
        <v>0.84396258503401356</v>
      </c>
      <c r="E33" s="149">
        <v>9996</v>
      </c>
      <c r="F33" s="147">
        <v>8463</v>
      </c>
      <c r="G33" s="148">
        <f t="shared" si="1"/>
        <v>0.84663865546218486</v>
      </c>
      <c r="H33" s="150">
        <f t="shared" si="2"/>
        <v>0.41176470588235303</v>
      </c>
      <c r="I33" s="150">
        <f t="shared" si="3"/>
        <v>0.40730237504431055</v>
      </c>
      <c r="J33" s="266">
        <f t="shared" si="4"/>
        <v>-2.6760704281713066E-3</v>
      </c>
      <c r="K33" s="152">
        <v>118812</v>
      </c>
      <c r="L33" s="147">
        <v>99383</v>
      </c>
      <c r="M33" s="153">
        <f t="shared" si="5"/>
        <v>0.83647274686058648</v>
      </c>
      <c r="N33" s="149">
        <v>95844</v>
      </c>
      <c r="O33" s="147">
        <v>78759</v>
      </c>
      <c r="P33" s="148">
        <f t="shared" si="6"/>
        <v>0.82174158006760989</v>
      </c>
      <c r="Q33" s="150">
        <f t="shared" si="7"/>
        <v>0.23963941404782774</v>
      </c>
      <c r="R33" s="150">
        <f t="shared" si="8"/>
        <v>0.26186213639076161</v>
      </c>
      <c r="S33" s="266">
        <f t="shared" si="9"/>
        <v>1.4731166792976591E-2</v>
      </c>
      <c r="T33" s="144"/>
    </row>
    <row r="34" spans="1:20" ht="16.5" x14ac:dyDescent="0.25">
      <c r="A34" s="145" t="s">
        <v>108</v>
      </c>
      <c r="B34" s="146">
        <v>7680</v>
      </c>
      <c r="C34" s="147">
        <v>6239</v>
      </c>
      <c r="D34" s="148">
        <f t="shared" si="0"/>
        <v>0.81236979166666667</v>
      </c>
      <c r="E34" s="149">
        <v>7262</v>
      </c>
      <c r="F34" s="147">
        <v>5458</v>
      </c>
      <c r="G34" s="148">
        <f t="shared" si="1"/>
        <v>0.75158358578903883</v>
      </c>
      <c r="H34" s="150">
        <f t="shared" si="2"/>
        <v>5.7559900853759283E-2</v>
      </c>
      <c r="I34" s="150">
        <f t="shared" si="3"/>
        <v>0.14309270795163065</v>
      </c>
      <c r="J34" s="266">
        <f t="shared" si="4"/>
        <v>6.0786205877627841E-2</v>
      </c>
      <c r="K34" s="152">
        <v>99900</v>
      </c>
      <c r="L34" s="147">
        <v>66301</v>
      </c>
      <c r="M34" s="153">
        <f t="shared" si="5"/>
        <v>0.66367367367367369</v>
      </c>
      <c r="N34" s="149">
        <v>102358</v>
      </c>
      <c r="O34" s="147">
        <v>74734</v>
      </c>
      <c r="P34" s="148">
        <f t="shared" si="6"/>
        <v>0.73012368354207779</v>
      </c>
      <c r="Q34" s="150">
        <f t="shared" si="7"/>
        <v>-2.4013755641962509E-2</v>
      </c>
      <c r="R34" s="150">
        <f t="shared" si="8"/>
        <v>-0.11284020659940586</v>
      </c>
      <c r="S34" s="266">
        <f t="shared" si="9"/>
        <v>-6.6450009868404103E-2</v>
      </c>
      <c r="T34" s="144"/>
    </row>
    <row r="35" spans="1:20" ht="16.5" x14ac:dyDescent="0.25">
      <c r="A35" s="145" t="s">
        <v>251</v>
      </c>
      <c r="B35" s="146">
        <v>300</v>
      </c>
      <c r="C35" s="147">
        <v>281</v>
      </c>
      <c r="D35" s="148">
        <f t="shared" si="0"/>
        <v>0.93666666666666665</v>
      </c>
      <c r="E35" s="149">
        <v>22372</v>
      </c>
      <c r="F35" s="147">
        <v>17054</v>
      </c>
      <c r="G35" s="148">
        <f t="shared" si="1"/>
        <v>0.76229215090291436</v>
      </c>
      <c r="H35" s="150">
        <f t="shared" si="2"/>
        <v>-0.98659038083318429</v>
      </c>
      <c r="I35" s="150">
        <f t="shared" si="3"/>
        <v>-0.98352292717251089</v>
      </c>
      <c r="J35" s="266">
        <f t="shared" si="4"/>
        <v>0.17437451576375229</v>
      </c>
      <c r="K35" s="152">
        <v>75368</v>
      </c>
      <c r="L35" s="147">
        <v>60972</v>
      </c>
      <c r="M35" s="153">
        <f t="shared" si="5"/>
        <v>0.80899055301984923</v>
      </c>
      <c r="N35" s="149">
        <v>214964</v>
      </c>
      <c r="O35" s="147">
        <v>161537</v>
      </c>
      <c r="P35" s="148">
        <f t="shared" si="6"/>
        <v>0.75146070970022882</v>
      </c>
      <c r="Q35" s="150">
        <f t="shared" si="7"/>
        <v>-0.64939245641130605</v>
      </c>
      <c r="R35" s="150">
        <f t="shared" si="8"/>
        <v>-0.62255087069835402</v>
      </c>
      <c r="S35" s="266">
        <f t="shared" si="9"/>
        <v>5.7529843319620411E-2</v>
      </c>
      <c r="T35" s="144"/>
    </row>
    <row r="36" spans="1:20" ht="16.5" x14ac:dyDescent="0.25">
      <c r="A36" s="145" t="s">
        <v>109</v>
      </c>
      <c r="B36" s="146">
        <v>10800</v>
      </c>
      <c r="C36" s="147">
        <v>9304</v>
      </c>
      <c r="D36" s="148">
        <f t="shared" si="0"/>
        <v>0.86148148148148151</v>
      </c>
      <c r="E36" s="149">
        <v>6500</v>
      </c>
      <c r="F36" s="147">
        <v>4932</v>
      </c>
      <c r="G36" s="148">
        <f t="shared" si="1"/>
        <v>0.75876923076923075</v>
      </c>
      <c r="H36" s="150">
        <f t="shared" si="2"/>
        <v>0.66153846153846163</v>
      </c>
      <c r="I36" s="150">
        <f t="shared" si="3"/>
        <v>0.88645579886455805</v>
      </c>
      <c r="J36" s="266">
        <f t="shared" si="4"/>
        <v>0.10271225071225076</v>
      </c>
      <c r="K36" s="152">
        <v>71015</v>
      </c>
      <c r="L36" s="147">
        <v>54511</v>
      </c>
      <c r="M36" s="153">
        <f t="shared" si="5"/>
        <v>0.76759839470534397</v>
      </c>
      <c r="N36" s="149">
        <v>65009</v>
      </c>
      <c r="O36" s="147">
        <v>46294</v>
      </c>
      <c r="P36" s="148">
        <f t="shared" si="6"/>
        <v>0.71211678382993127</v>
      </c>
      <c r="Q36" s="150">
        <f t="shared" si="7"/>
        <v>9.2387207925056503E-2</v>
      </c>
      <c r="R36" s="150">
        <f t="shared" si="8"/>
        <v>0.17749600380178854</v>
      </c>
      <c r="S36" s="266">
        <f t="shared" si="9"/>
        <v>5.5481610875412701E-2</v>
      </c>
      <c r="T36" s="144"/>
    </row>
    <row r="37" spans="1:20" ht="16.5" x14ac:dyDescent="0.25">
      <c r="A37" s="145" t="s">
        <v>110</v>
      </c>
      <c r="B37" s="146">
        <v>5724</v>
      </c>
      <c r="C37" s="147">
        <v>3818</v>
      </c>
      <c r="D37" s="148">
        <f t="shared" si="0"/>
        <v>0.66701607267645002</v>
      </c>
      <c r="E37" s="149">
        <v>0</v>
      </c>
      <c r="F37" s="147">
        <v>0</v>
      </c>
      <c r="G37" s="148" t="str">
        <f t="shared" si="1"/>
        <v/>
      </c>
      <c r="H37" s="150" t="str">
        <f t="shared" si="2"/>
        <v/>
      </c>
      <c r="I37" s="150" t="str">
        <f t="shared" si="3"/>
        <v/>
      </c>
      <c r="J37" s="266" t="str">
        <f t="shared" si="4"/>
        <v/>
      </c>
      <c r="K37" s="152">
        <v>55864</v>
      </c>
      <c r="L37" s="147">
        <v>34435</v>
      </c>
      <c r="M37" s="153">
        <f t="shared" si="5"/>
        <v>0.61640770442503223</v>
      </c>
      <c r="N37" s="149">
        <v>0</v>
      </c>
      <c r="O37" s="147">
        <v>0</v>
      </c>
      <c r="P37" s="148" t="str">
        <f t="shared" si="6"/>
        <v/>
      </c>
      <c r="Q37" s="150" t="str">
        <f t="shared" si="7"/>
        <v/>
      </c>
      <c r="R37" s="150" t="str">
        <f t="shared" si="8"/>
        <v/>
      </c>
      <c r="S37" s="266" t="str">
        <f t="shared" si="9"/>
        <v/>
      </c>
      <c r="T37" s="144"/>
    </row>
    <row r="38" spans="1:20" ht="16.5" x14ac:dyDescent="0.25">
      <c r="A38" s="145" t="s">
        <v>107</v>
      </c>
      <c r="B38" s="146">
        <v>2704</v>
      </c>
      <c r="C38" s="147">
        <v>1876</v>
      </c>
      <c r="D38" s="148">
        <f t="shared" si="0"/>
        <v>0.69378698224852076</v>
      </c>
      <c r="E38" s="149">
        <v>14450</v>
      </c>
      <c r="F38" s="147">
        <v>8786</v>
      </c>
      <c r="G38" s="148">
        <f t="shared" si="1"/>
        <v>0.6080276816608996</v>
      </c>
      <c r="H38" s="150">
        <f t="shared" si="2"/>
        <v>-0.81287197231833908</v>
      </c>
      <c r="I38" s="150">
        <f t="shared" si="3"/>
        <v>-0.78647848850443891</v>
      </c>
      <c r="J38" s="266">
        <f t="shared" si="4"/>
        <v>8.5759300587621157E-2</v>
      </c>
      <c r="K38" s="152">
        <v>38002</v>
      </c>
      <c r="L38" s="147">
        <v>28360</v>
      </c>
      <c r="M38" s="153">
        <f t="shared" si="5"/>
        <v>0.74627651176253884</v>
      </c>
      <c r="N38" s="149">
        <v>95502</v>
      </c>
      <c r="O38" s="147">
        <v>58964</v>
      </c>
      <c r="P38" s="148">
        <f t="shared" si="6"/>
        <v>0.61741115369311639</v>
      </c>
      <c r="Q38" s="150">
        <f t="shared" si="7"/>
        <v>-0.60208163179828689</v>
      </c>
      <c r="R38" s="150">
        <f t="shared" si="8"/>
        <v>-0.51902855979919948</v>
      </c>
      <c r="S38" s="266">
        <f t="shared" si="9"/>
        <v>0.12886535806942245</v>
      </c>
      <c r="T38" s="144"/>
    </row>
    <row r="39" spans="1:20" ht="16.5" x14ac:dyDescent="0.25">
      <c r="A39" s="145" t="s">
        <v>357</v>
      </c>
      <c r="B39" s="146">
        <v>0</v>
      </c>
      <c r="C39" s="147">
        <v>0</v>
      </c>
      <c r="D39" s="148" t="str">
        <f t="shared" si="0"/>
        <v/>
      </c>
      <c r="E39" s="149">
        <v>32632</v>
      </c>
      <c r="F39" s="147">
        <v>23864</v>
      </c>
      <c r="G39" s="148">
        <f t="shared" si="1"/>
        <v>0.73130669281686689</v>
      </c>
      <c r="H39" s="150">
        <f t="shared" si="2"/>
        <v>-1</v>
      </c>
      <c r="I39" s="150">
        <f t="shared" si="3"/>
        <v>-1</v>
      </c>
      <c r="J39" s="266" t="str">
        <f t="shared" si="4"/>
        <v/>
      </c>
      <c r="K39" s="152">
        <v>35609</v>
      </c>
      <c r="L39" s="147">
        <v>26070</v>
      </c>
      <c r="M39" s="153">
        <f t="shared" si="5"/>
        <v>0.73211828470330531</v>
      </c>
      <c r="N39" s="149">
        <v>138348</v>
      </c>
      <c r="O39" s="147">
        <v>99267</v>
      </c>
      <c r="P39" s="148">
        <f t="shared" si="6"/>
        <v>0.71751669702489373</v>
      </c>
      <c r="Q39" s="150">
        <f t="shared" si="7"/>
        <v>-0.7426128314106456</v>
      </c>
      <c r="R39" s="150">
        <f t="shared" si="8"/>
        <v>-0.73737495844540479</v>
      </c>
      <c r="S39" s="266">
        <f t="shared" si="9"/>
        <v>1.4601587678411576E-2</v>
      </c>
      <c r="T39" s="144"/>
    </row>
    <row r="40" spans="1:20" ht="16.5" x14ac:dyDescent="0.25">
      <c r="A40" s="145" t="s">
        <v>356</v>
      </c>
      <c r="B40" s="146">
        <v>0</v>
      </c>
      <c r="C40" s="147">
        <v>0</v>
      </c>
      <c r="D40" s="148" t="str">
        <f t="shared" si="0"/>
        <v/>
      </c>
      <c r="E40" s="149">
        <v>7600</v>
      </c>
      <c r="F40" s="147">
        <v>4144</v>
      </c>
      <c r="G40" s="148">
        <f t="shared" si="1"/>
        <v>0.54526315789473689</v>
      </c>
      <c r="H40" s="150">
        <f t="shared" si="2"/>
        <v>-1</v>
      </c>
      <c r="I40" s="150">
        <f t="shared" si="3"/>
        <v>-1</v>
      </c>
      <c r="J40" s="266" t="str">
        <f t="shared" si="4"/>
        <v/>
      </c>
      <c r="K40" s="152">
        <v>26800</v>
      </c>
      <c r="L40" s="147">
        <v>12327</v>
      </c>
      <c r="M40" s="153">
        <f t="shared" si="5"/>
        <v>0.45996268656716416</v>
      </c>
      <c r="N40" s="149">
        <v>86042</v>
      </c>
      <c r="O40" s="147">
        <v>50807</v>
      </c>
      <c r="P40" s="148">
        <f t="shared" si="6"/>
        <v>0.59049069059296622</v>
      </c>
      <c r="Q40" s="150">
        <f t="shared" si="7"/>
        <v>-0.68852420910718015</v>
      </c>
      <c r="R40" s="150">
        <f t="shared" si="8"/>
        <v>-0.75737595213258013</v>
      </c>
      <c r="S40" s="266">
        <f t="shared" si="9"/>
        <v>-0.13052800402580206</v>
      </c>
      <c r="T40" s="144"/>
    </row>
    <row r="41" spans="1:20" ht="16.5" x14ac:dyDescent="0.25">
      <c r="A41" s="145" t="s">
        <v>452</v>
      </c>
      <c r="B41" s="146">
        <v>0</v>
      </c>
      <c r="C41" s="147">
        <v>0</v>
      </c>
      <c r="D41" s="148" t="str">
        <f t="shared" si="0"/>
        <v/>
      </c>
      <c r="E41" s="149">
        <v>0</v>
      </c>
      <c r="F41" s="147">
        <v>0</v>
      </c>
      <c r="G41" s="148" t="str">
        <f t="shared" si="1"/>
        <v/>
      </c>
      <c r="H41" s="150" t="str">
        <f t="shared" si="2"/>
        <v/>
      </c>
      <c r="I41" s="150" t="str">
        <f t="shared" si="3"/>
        <v/>
      </c>
      <c r="J41" s="266" t="str">
        <f t="shared" si="4"/>
        <v/>
      </c>
      <c r="K41" s="152">
        <v>19050</v>
      </c>
      <c r="L41" s="147">
        <v>14504</v>
      </c>
      <c r="M41" s="153">
        <f t="shared" si="5"/>
        <v>0.76136482939632544</v>
      </c>
      <c r="N41" s="149">
        <v>0</v>
      </c>
      <c r="O41" s="147">
        <v>0</v>
      </c>
      <c r="P41" s="148" t="str">
        <f t="shared" si="6"/>
        <v/>
      </c>
      <c r="Q41" s="150" t="str">
        <f t="shared" si="7"/>
        <v/>
      </c>
      <c r="R41" s="150" t="str">
        <f t="shared" si="8"/>
        <v/>
      </c>
      <c r="S41" s="266" t="str">
        <f t="shared" si="9"/>
        <v/>
      </c>
      <c r="T41" s="144"/>
    </row>
    <row r="42" spans="1:20" ht="16.5" x14ac:dyDescent="0.25">
      <c r="A42" s="145" t="s">
        <v>111</v>
      </c>
      <c r="B42" s="146">
        <v>0</v>
      </c>
      <c r="C42" s="147">
        <v>0</v>
      </c>
      <c r="D42" s="148" t="str">
        <f t="shared" si="0"/>
        <v/>
      </c>
      <c r="E42" s="149">
        <v>0</v>
      </c>
      <c r="F42" s="147">
        <v>0</v>
      </c>
      <c r="G42" s="148" t="str">
        <f t="shared" si="1"/>
        <v/>
      </c>
      <c r="H42" s="150" t="str">
        <f t="shared" si="2"/>
        <v/>
      </c>
      <c r="I42" s="150" t="str">
        <f t="shared" si="3"/>
        <v/>
      </c>
      <c r="J42" s="266" t="str">
        <f t="shared" si="4"/>
        <v/>
      </c>
      <c r="K42" s="152">
        <v>11400</v>
      </c>
      <c r="L42" s="147">
        <v>2168</v>
      </c>
      <c r="M42" s="153">
        <f t="shared" si="5"/>
        <v>0.19017543859649122</v>
      </c>
      <c r="N42" s="149">
        <v>0</v>
      </c>
      <c r="O42" s="147">
        <v>0</v>
      </c>
      <c r="P42" s="148" t="str">
        <f t="shared" si="6"/>
        <v/>
      </c>
      <c r="Q42" s="150" t="str">
        <f t="shared" si="7"/>
        <v/>
      </c>
      <c r="R42" s="150" t="str">
        <f t="shared" si="8"/>
        <v/>
      </c>
      <c r="S42" s="266" t="str">
        <f t="shared" si="9"/>
        <v/>
      </c>
    </row>
    <row r="43" spans="1:20" ht="16.5" x14ac:dyDescent="0.25">
      <c r="A43" s="145" t="s">
        <v>618</v>
      </c>
      <c r="B43" s="146">
        <v>6256</v>
      </c>
      <c r="C43" s="147">
        <v>0</v>
      </c>
      <c r="D43" s="148">
        <f t="shared" si="0"/>
        <v>0</v>
      </c>
      <c r="E43" s="149">
        <v>0</v>
      </c>
      <c r="F43" s="147">
        <v>0</v>
      </c>
      <c r="G43" s="148" t="str">
        <f t="shared" si="1"/>
        <v/>
      </c>
      <c r="H43" s="150" t="str">
        <f t="shared" si="2"/>
        <v/>
      </c>
      <c r="I43" s="150" t="str">
        <f t="shared" si="3"/>
        <v/>
      </c>
      <c r="J43" s="266" t="str">
        <f t="shared" si="4"/>
        <v/>
      </c>
      <c r="K43" s="152">
        <v>6256</v>
      </c>
      <c r="L43" s="147">
        <v>0</v>
      </c>
      <c r="M43" s="153">
        <f t="shared" si="5"/>
        <v>0</v>
      </c>
      <c r="N43" s="149">
        <v>0</v>
      </c>
      <c r="O43" s="147">
        <v>0</v>
      </c>
      <c r="P43" s="148" t="str">
        <f t="shared" si="6"/>
        <v/>
      </c>
      <c r="Q43" s="150" t="str">
        <f t="shared" si="7"/>
        <v/>
      </c>
      <c r="R43" s="150" t="str">
        <f t="shared" si="8"/>
        <v/>
      </c>
      <c r="S43" s="266" t="str">
        <f t="shared" si="9"/>
        <v/>
      </c>
    </row>
    <row r="44" spans="1:20" ht="16.5" x14ac:dyDescent="0.25">
      <c r="A44" s="145" t="s">
        <v>445</v>
      </c>
      <c r="B44" s="146">
        <v>0</v>
      </c>
      <c r="C44" s="147">
        <v>0</v>
      </c>
      <c r="D44" s="148" t="str">
        <f t="shared" si="0"/>
        <v/>
      </c>
      <c r="E44" s="149">
        <v>0</v>
      </c>
      <c r="F44" s="147">
        <v>0</v>
      </c>
      <c r="G44" s="148" t="str">
        <f t="shared" si="1"/>
        <v/>
      </c>
      <c r="H44" s="150" t="str">
        <f t="shared" si="2"/>
        <v/>
      </c>
      <c r="I44" s="150" t="str">
        <f t="shared" si="3"/>
        <v/>
      </c>
      <c r="J44" s="266" t="str">
        <f t="shared" si="4"/>
        <v/>
      </c>
      <c r="K44" s="152">
        <v>3272</v>
      </c>
      <c r="L44" s="147">
        <v>2391</v>
      </c>
      <c r="M44" s="153">
        <f t="shared" si="5"/>
        <v>0.73074572127139359</v>
      </c>
      <c r="N44" s="149">
        <v>120</v>
      </c>
      <c r="O44" s="147">
        <v>54</v>
      </c>
      <c r="P44" s="148">
        <f t="shared" si="6"/>
        <v>0.45</v>
      </c>
      <c r="Q44" s="150">
        <f t="shared" si="7"/>
        <v>26.266666666666666</v>
      </c>
      <c r="R44" s="150">
        <f t="shared" si="8"/>
        <v>43.277777777777779</v>
      </c>
      <c r="S44" s="266">
        <f t="shared" si="9"/>
        <v>0.28074572127139358</v>
      </c>
    </row>
    <row r="45" spans="1:20" ht="16.5" x14ac:dyDescent="0.25">
      <c r="A45" s="145" t="s">
        <v>358</v>
      </c>
      <c r="B45" s="146">
        <v>0</v>
      </c>
      <c r="C45" s="147">
        <v>0</v>
      </c>
      <c r="D45" s="148" t="str">
        <f t="shared" si="0"/>
        <v/>
      </c>
      <c r="E45" s="149">
        <v>0</v>
      </c>
      <c r="F45" s="147">
        <v>0</v>
      </c>
      <c r="G45" s="148" t="str">
        <f t="shared" si="1"/>
        <v/>
      </c>
      <c r="H45" s="150" t="str">
        <f t="shared" si="2"/>
        <v/>
      </c>
      <c r="I45" s="150" t="str">
        <f t="shared" si="3"/>
        <v/>
      </c>
      <c r="J45" s="266" t="str">
        <f t="shared" si="4"/>
        <v/>
      </c>
      <c r="K45" s="152">
        <v>3036</v>
      </c>
      <c r="L45" s="147">
        <v>2020</v>
      </c>
      <c r="M45" s="153">
        <f t="shared" si="5"/>
        <v>0.66534914361001318</v>
      </c>
      <c r="N45" s="149">
        <v>3920</v>
      </c>
      <c r="O45" s="147">
        <v>3108</v>
      </c>
      <c r="P45" s="148">
        <f t="shared" si="6"/>
        <v>0.79285714285714282</v>
      </c>
      <c r="Q45" s="150">
        <f t="shared" si="7"/>
        <v>-0.22551020408163269</v>
      </c>
      <c r="R45" s="150">
        <f t="shared" si="8"/>
        <v>-0.3500643500643501</v>
      </c>
      <c r="S45" s="266">
        <f t="shared" si="9"/>
        <v>-0.12750799924712963</v>
      </c>
    </row>
    <row r="46" spans="1:20" ht="16.5" x14ac:dyDescent="0.25">
      <c r="A46" s="145" t="s">
        <v>449</v>
      </c>
      <c r="B46" s="146">
        <v>0</v>
      </c>
      <c r="C46" s="147">
        <v>0</v>
      </c>
      <c r="D46" s="148" t="str">
        <f t="shared" si="0"/>
        <v/>
      </c>
      <c r="E46" s="149">
        <v>0</v>
      </c>
      <c r="F46" s="147">
        <v>0</v>
      </c>
      <c r="G46" s="148" t="str">
        <f t="shared" si="1"/>
        <v/>
      </c>
      <c r="H46" s="150" t="str">
        <f t="shared" si="2"/>
        <v/>
      </c>
      <c r="I46" s="150" t="str">
        <f t="shared" si="3"/>
        <v/>
      </c>
      <c r="J46" s="266" t="str">
        <f t="shared" si="4"/>
        <v/>
      </c>
      <c r="K46" s="152">
        <v>2999</v>
      </c>
      <c r="L46" s="147">
        <v>2177</v>
      </c>
      <c r="M46" s="153">
        <f t="shared" si="5"/>
        <v>0.72590863621207069</v>
      </c>
      <c r="N46" s="149">
        <v>0</v>
      </c>
      <c r="O46" s="147">
        <v>0</v>
      </c>
      <c r="P46" s="148" t="str">
        <f t="shared" si="6"/>
        <v/>
      </c>
      <c r="Q46" s="150" t="str">
        <f t="shared" si="7"/>
        <v/>
      </c>
      <c r="R46" s="150" t="str">
        <f t="shared" si="8"/>
        <v/>
      </c>
      <c r="S46" s="266" t="str">
        <f t="shared" si="9"/>
        <v/>
      </c>
    </row>
    <row r="47" spans="1:20" ht="16.5" x14ac:dyDescent="0.25">
      <c r="A47" s="145" t="s">
        <v>112</v>
      </c>
      <c r="B47" s="146">
        <v>0</v>
      </c>
      <c r="C47" s="147">
        <v>0</v>
      </c>
      <c r="D47" s="148" t="str">
        <f t="shared" si="0"/>
        <v/>
      </c>
      <c r="E47" s="149">
        <v>0</v>
      </c>
      <c r="F47" s="147">
        <v>0</v>
      </c>
      <c r="G47" s="148" t="str">
        <f t="shared" si="1"/>
        <v/>
      </c>
      <c r="H47" s="150" t="str">
        <f t="shared" si="2"/>
        <v/>
      </c>
      <c r="I47" s="150" t="str">
        <f t="shared" si="3"/>
        <v/>
      </c>
      <c r="J47" s="266" t="str">
        <f t="shared" si="4"/>
        <v/>
      </c>
      <c r="K47" s="152">
        <v>2497</v>
      </c>
      <c r="L47" s="147">
        <v>2353</v>
      </c>
      <c r="M47" s="153">
        <f t="shared" si="5"/>
        <v>0.94233079695634758</v>
      </c>
      <c r="N47" s="149">
        <v>0</v>
      </c>
      <c r="O47" s="147">
        <v>0</v>
      </c>
      <c r="P47" s="148" t="str">
        <f t="shared" si="6"/>
        <v/>
      </c>
      <c r="Q47" s="150" t="str">
        <f t="shared" si="7"/>
        <v/>
      </c>
      <c r="R47" s="150" t="str">
        <f t="shared" si="8"/>
        <v/>
      </c>
      <c r="S47" s="266" t="str">
        <f t="shared" si="9"/>
        <v/>
      </c>
    </row>
    <row r="48" spans="1:20" ht="16.5" x14ac:dyDescent="0.25">
      <c r="A48" s="145" t="s">
        <v>456</v>
      </c>
      <c r="B48" s="146">
        <v>0</v>
      </c>
      <c r="C48" s="147">
        <v>0</v>
      </c>
      <c r="D48" s="148" t="str">
        <f t="shared" si="0"/>
        <v/>
      </c>
      <c r="E48" s="149">
        <v>0</v>
      </c>
      <c r="F48" s="147">
        <v>0</v>
      </c>
      <c r="G48" s="148" t="str">
        <f t="shared" si="1"/>
        <v/>
      </c>
      <c r="H48" s="150" t="str">
        <f t="shared" si="2"/>
        <v/>
      </c>
      <c r="I48" s="150" t="str">
        <f t="shared" si="3"/>
        <v/>
      </c>
      <c r="J48" s="266" t="str">
        <f t="shared" si="4"/>
        <v/>
      </c>
      <c r="K48" s="152">
        <v>1042</v>
      </c>
      <c r="L48" s="147">
        <v>342</v>
      </c>
      <c r="M48" s="153">
        <f t="shared" si="5"/>
        <v>0.32821497120921306</v>
      </c>
      <c r="N48" s="149">
        <v>0</v>
      </c>
      <c r="O48" s="147">
        <v>0</v>
      </c>
      <c r="P48" s="148" t="str">
        <f t="shared" si="6"/>
        <v/>
      </c>
      <c r="Q48" s="150" t="str">
        <f t="shared" si="7"/>
        <v/>
      </c>
      <c r="R48" s="150" t="str">
        <f t="shared" si="8"/>
        <v/>
      </c>
      <c r="S48" s="266" t="str">
        <f t="shared" si="9"/>
        <v/>
      </c>
    </row>
    <row r="49" spans="1:19" ht="16.5" x14ac:dyDescent="0.25">
      <c r="A49" s="145" t="s">
        <v>381</v>
      </c>
      <c r="B49" s="146">
        <v>0</v>
      </c>
      <c r="C49" s="147">
        <v>0</v>
      </c>
      <c r="D49" s="148" t="str">
        <f t="shared" si="0"/>
        <v/>
      </c>
      <c r="E49" s="149">
        <v>0</v>
      </c>
      <c r="F49" s="147">
        <v>0</v>
      </c>
      <c r="G49" s="148" t="str">
        <f t="shared" si="1"/>
        <v/>
      </c>
      <c r="H49" s="150" t="str">
        <f t="shared" si="2"/>
        <v/>
      </c>
      <c r="I49" s="150" t="str">
        <f t="shared" si="3"/>
        <v/>
      </c>
      <c r="J49" s="266" t="str">
        <f t="shared" si="4"/>
        <v/>
      </c>
      <c r="K49" s="152">
        <v>400</v>
      </c>
      <c r="L49" s="147">
        <v>232</v>
      </c>
      <c r="M49" s="153">
        <f t="shared" si="5"/>
        <v>0.57999999999999996</v>
      </c>
      <c r="N49" s="149">
        <v>0</v>
      </c>
      <c r="O49" s="147">
        <v>0</v>
      </c>
      <c r="P49" s="148" t="str">
        <f t="shared" si="6"/>
        <v/>
      </c>
      <c r="Q49" s="150" t="str">
        <f t="shared" si="7"/>
        <v/>
      </c>
      <c r="R49" s="150" t="str">
        <f t="shared" si="8"/>
        <v/>
      </c>
      <c r="S49" s="266" t="str">
        <f t="shared" si="9"/>
        <v/>
      </c>
    </row>
    <row r="50" spans="1:19" ht="16.5" x14ac:dyDescent="0.25">
      <c r="A50" s="145" t="s">
        <v>444</v>
      </c>
      <c r="B50" s="146">
        <v>0</v>
      </c>
      <c r="C50" s="147">
        <v>0</v>
      </c>
      <c r="D50" s="148" t="str">
        <f t="shared" si="0"/>
        <v/>
      </c>
      <c r="E50" s="149">
        <v>0</v>
      </c>
      <c r="F50" s="147">
        <v>0</v>
      </c>
      <c r="G50" s="148" t="str">
        <f t="shared" si="1"/>
        <v/>
      </c>
      <c r="H50" s="150" t="str">
        <f t="shared" si="2"/>
        <v/>
      </c>
      <c r="I50" s="150" t="str">
        <f t="shared" si="3"/>
        <v/>
      </c>
      <c r="J50" s="266" t="str">
        <f t="shared" si="4"/>
        <v/>
      </c>
      <c r="K50" s="152">
        <v>360</v>
      </c>
      <c r="L50" s="147">
        <v>260</v>
      </c>
      <c r="M50" s="153">
        <f t="shared" si="5"/>
        <v>0.72222222222222221</v>
      </c>
      <c r="N50" s="149">
        <v>852</v>
      </c>
      <c r="O50" s="147">
        <v>571</v>
      </c>
      <c r="P50" s="148">
        <f t="shared" si="6"/>
        <v>0.67018779342723001</v>
      </c>
      <c r="Q50" s="150">
        <f t="shared" si="7"/>
        <v>-0.57746478873239437</v>
      </c>
      <c r="R50" s="150">
        <f t="shared" si="8"/>
        <v>-0.54465849387040288</v>
      </c>
      <c r="S50" s="266">
        <f t="shared" si="9"/>
        <v>5.2034428794992205E-2</v>
      </c>
    </row>
    <row r="51" spans="1:19" ht="16.5" x14ac:dyDescent="0.25">
      <c r="A51" s="145" t="s">
        <v>461</v>
      </c>
      <c r="B51" s="146">
        <v>72</v>
      </c>
      <c r="C51" s="147">
        <v>23</v>
      </c>
      <c r="D51" s="148">
        <f t="shared" si="0"/>
        <v>0.31944444444444442</v>
      </c>
      <c r="E51" s="149">
        <v>0</v>
      </c>
      <c r="F51" s="147">
        <v>0</v>
      </c>
      <c r="G51" s="148" t="str">
        <f t="shared" si="1"/>
        <v/>
      </c>
      <c r="H51" s="150" t="str">
        <f t="shared" si="2"/>
        <v/>
      </c>
      <c r="I51" s="150" t="str">
        <f t="shared" si="3"/>
        <v/>
      </c>
      <c r="J51" s="266" t="str">
        <f t="shared" si="4"/>
        <v/>
      </c>
      <c r="K51" s="152">
        <v>338</v>
      </c>
      <c r="L51" s="147">
        <v>107</v>
      </c>
      <c r="M51" s="153">
        <f t="shared" si="5"/>
        <v>0.31656804733727811</v>
      </c>
      <c r="N51" s="149">
        <v>0</v>
      </c>
      <c r="O51" s="147">
        <v>0</v>
      </c>
      <c r="P51" s="148" t="str">
        <f t="shared" si="6"/>
        <v/>
      </c>
      <c r="Q51" s="150" t="str">
        <f t="shared" si="7"/>
        <v/>
      </c>
      <c r="R51" s="150" t="str">
        <f t="shared" si="8"/>
        <v/>
      </c>
      <c r="S51" s="266" t="str">
        <f t="shared" si="9"/>
        <v/>
      </c>
    </row>
    <row r="52" spans="1:19" ht="16.5" x14ac:dyDescent="0.25">
      <c r="A52" s="145" t="s">
        <v>464</v>
      </c>
      <c r="B52" s="146">
        <v>0</v>
      </c>
      <c r="C52" s="147">
        <v>0</v>
      </c>
      <c r="D52" s="148" t="str">
        <f t="shared" si="0"/>
        <v/>
      </c>
      <c r="E52" s="149">
        <v>0</v>
      </c>
      <c r="F52" s="147">
        <v>0</v>
      </c>
      <c r="G52" s="148" t="str">
        <f t="shared" si="1"/>
        <v/>
      </c>
      <c r="H52" s="150" t="str">
        <f t="shared" si="2"/>
        <v/>
      </c>
      <c r="I52" s="150" t="str">
        <f t="shared" si="3"/>
        <v/>
      </c>
      <c r="J52" s="266" t="str">
        <f t="shared" si="4"/>
        <v/>
      </c>
      <c r="K52" s="152">
        <v>256</v>
      </c>
      <c r="L52" s="147">
        <v>123</v>
      </c>
      <c r="M52" s="153">
        <f t="shared" si="5"/>
        <v>0.48046875</v>
      </c>
      <c r="N52" s="149">
        <v>0</v>
      </c>
      <c r="O52" s="147">
        <v>0</v>
      </c>
      <c r="P52" s="148" t="str">
        <f t="shared" si="6"/>
        <v/>
      </c>
      <c r="Q52" s="150" t="str">
        <f t="shared" si="7"/>
        <v/>
      </c>
      <c r="R52" s="150" t="str">
        <f t="shared" si="8"/>
        <v/>
      </c>
      <c r="S52" s="266" t="str">
        <f t="shared" si="9"/>
        <v/>
      </c>
    </row>
    <row r="53" spans="1:19" ht="16.5" x14ac:dyDescent="0.25">
      <c r="A53" s="145" t="s">
        <v>451</v>
      </c>
      <c r="B53" s="146">
        <v>0</v>
      </c>
      <c r="C53" s="147">
        <v>0</v>
      </c>
      <c r="D53" s="148" t="str">
        <f t="shared" si="0"/>
        <v/>
      </c>
      <c r="E53" s="149">
        <v>0</v>
      </c>
      <c r="F53" s="147">
        <v>0</v>
      </c>
      <c r="G53" s="148" t="str">
        <f t="shared" si="1"/>
        <v/>
      </c>
      <c r="H53" s="150" t="str">
        <f t="shared" si="2"/>
        <v/>
      </c>
      <c r="I53" s="150" t="str">
        <f t="shared" si="3"/>
        <v/>
      </c>
      <c r="J53" s="266" t="str">
        <f t="shared" si="4"/>
        <v/>
      </c>
      <c r="K53" s="152">
        <v>240</v>
      </c>
      <c r="L53" s="147">
        <v>196</v>
      </c>
      <c r="M53" s="153">
        <f t="shared" si="5"/>
        <v>0.81666666666666665</v>
      </c>
      <c r="N53" s="149">
        <v>160</v>
      </c>
      <c r="O53" s="147">
        <v>136</v>
      </c>
      <c r="P53" s="148">
        <f t="shared" si="6"/>
        <v>0.85</v>
      </c>
      <c r="Q53" s="150">
        <f t="shared" si="7"/>
        <v>0.5</v>
      </c>
      <c r="R53" s="150">
        <f t="shared" si="8"/>
        <v>0.44117647058823528</v>
      </c>
      <c r="S53" s="266">
        <f t="shared" si="9"/>
        <v>-3.3333333333333326E-2</v>
      </c>
    </row>
    <row r="54" spans="1:19" ht="16.5" x14ac:dyDescent="0.25">
      <c r="A54" s="145" t="s">
        <v>455</v>
      </c>
      <c r="B54" s="146">
        <v>0</v>
      </c>
      <c r="C54" s="147">
        <v>0</v>
      </c>
      <c r="D54" s="148" t="str">
        <f t="shared" si="0"/>
        <v/>
      </c>
      <c r="E54" s="149">
        <v>0</v>
      </c>
      <c r="F54" s="147">
        <v>0</v>
      </c>
      <c r="G54" s="148" t="str">
        <f t="shared" si="1"/>
        <v/>
      </c>
      <c r="H54" s="150" t="str">
        <f t="shared" si="2"/>
        <v/>
      </c>
      <c r="I54" s="150" t="str">
        <f t="shared" si="3"/>
        <v/>
      </c>
      <c r="J54" s="266" t="str">
        <f t="shared" si="4"/>
        <v/>
      </c>
      <c r="K54" s="152">
        <v>205</v>
      </c>
      <c r="L54" s="147">
        <v>87</v>
      </c>
      <c r="M54" s="153">
        <f t="shared" si="5"/>
        <v>0.42439024390243901</v>
      </c>
      <c r="N54" s="149">
        <v>0</v>
      </c>
      <c r="O54" s="147">
        <v>0</v>
      </c>
      <c r="P54" s="148" t="str">
        <f t="shared" si="6"/>
        <v/>
      </c>
      <c r="Q54" s="150" t="str">
        <f t="shared" si="7"/>
        <v/>
      </c>
      <c r="R54" s="150" t="str">
        <f t="shared" si="8"/>
        <v/>
      </c>
      <c r="S54" s="266" t="str">
        <f t="shared" si="9"/>
        <v/>
      </c>
    </row>
    <row r="55" spans="1:19" ht="16.5" x14ac:dyDescent="0.25">
      <c r="A55" s="145" t="s">
        <v>465</v>
      </c>
      <c r="B55" s="146">
        <v>0</v>
      </c>
      <c r="C55" s="147">
        <v>0</v>
      </c>
      <c r="D55" s="148" t="str">
        <f t="shared" si="0"/>
        <v/>
      </c>
      <c r="E55" s="149">
        <v>0</v>
      </c>
      <c r="F55" s="147">
        <v>0</v>
      </c>
      <c r="G55" s="148" t="str">
        <f t="shared" si="1"/>
        <v/>
      </c>
      <c r="H55" s="150" t="str">
        <f t="shared" si="2"/>
        <v/>
      </c>
      <c r="I55" s="150" t="str">
        <f t="shared" si="3"/>
        <v/>
      </c>
      <c r="J55" s="266" t="str">
        <f t="shared" si="4"/>
        <v/>
      </c>
      <c r="K55" s="152">
        <v>160</v>
      </c>
      <c r="L55" s="147">
        <v>158</v>
      </c>
      <c r="M55" s="153">
        <f t="shared" si="5"/>
        <v>0.98750000000000004</v>
      </c>
      <c r="N55" s="149">
        <v>0</v>
      </c>
      <c r="O55" s="147">
        <v>0</v>
      </c>
      <c r="P55" s="148" t="str">
        <f t="shared" si="6"/>
        <v/>
      </c>
      <c r="Q55" s="150" t="str">
        <f t="shared" si="7"/>
        <v/>
      </c>
      <c r="R55" s="150" t="str">
        <f t="shared" si="8"/>
        <v/>
      </c>
      <c r="S55" s="266" t="str">
        <f t="shared" si="9"/>
        <v/>
      </c>
    </row>
    <row r="56" spans="1:19" ht="16.5" x14ac:dyDescent="0.25">
      <c r="A56" s="145" t="s">
        <v>458</v>
      </c>
      <c r="B56" s="146">
        <v>0</v>
      </c>
      <c r="C56" s="147">
        <v>0</v>
      </c>
      <c r="D56" s="148" t="str">
        <f t="shared" si="0"/>
        <v/>
      </c>
      <c r="E56" s="149">
        <v>0</v>
      </c>
      <c r="F56" s="147">
        <v>0</v>
      </c>
      <c r="G56" s="148" t="str">
        <f t="shared" si="1"/>
        <v/>
      </c>
      <c r="H56" s="150" t="str">
        <f t="shared" si="2"/>
        <v/>
      </c>
      <c r="I56" s="150" t="str">
        <f t="shared" si="3"/>
        <v/>
      </c>
      <c r="J56" s="266" t="str">
        <f t="shared" si="4"/>
        <v/>
      </c>
      <c r="K56" s="152">
        <v>122</v>
      </c>
      <c r="L56" s="147">
        <v>122</v>
      </c>
      <c r="M56" s="153">
        <f t="shared" si="5"/>
        <v>1</v>
      </c>
      <c r="N56" s="149">
        <v>0</v>
      </c>
      <c r="O56" s="147">
        <v>0</v>
      </c>
      <c r="P56" s="148" t="str">
        <f t="shared" si="6"/>
        <v/>
      </c>
      <c r="Q56" s="150" t="str">
        <f t="shared" si="7"/>
        <v/>
      </c>
      <c r="R56" s="150" t="str">
        <f t="shared" si="8"/>
        <v/>
      </c>
      <c r="S56" s="266" t="str">
        <f t="shared" si="9"/>
        <v/>
      </c>
    </row>
    <row r="57" spans="1:19" ht="16.5" x14ac:dyDescent="0.25">
      <c r="A57" s="145" t="s">
        <v>453</v>
      </c>
      <c r="B57" s="146">
        <v>0</v>
      </c>
      <c r="C57" s="147">
        <v>0</v>
      </c>
      <c r="D57" s="148" t="str">
        <f t="shared" si="0"/>
        <v/>
      </c>
      <c r="E57" s="149">
        <v>360</v>
      </c>
      <c r="F57" s="147">
        <v>178</v>
      </c>
      <c r="G57" s="148">
        <f t="shared" si="1"/>
        <v>0.49444444444444446</v>
      </c>
      <c r="H57" s="150">
        <f t="shared" si="2"/>
        <v>-1</v>
      </c>
      <c r="I57" s="150">
        <f t="shared" si="3"/>
        <v>-1</v>
      </c>
      <c r="J57" s="266" t="str">
        <f t="shared" si="4"/>
        <v/>
      </c>
      <c r="K57" s="152">
        <v>120</v>
      </c>
      <c r="L57" s="147">
        <v>104</v>
      </c>
      <c r="M57" s="153">
        <f t="shared" si="5"/>
        <v>0.8666666666666667</v>
      </c>
      <c r="N57" s="149">
        <v>1080</v>
      </c>
      <c r="O57" s="147">
        <v>687</v>
      </c>
      <c r="P57" s="148">
        <f t="shared" si="6"/>
        <v>0.63611111111111107</v>
      </c>
      <c r="Q57" s="150">
        <f t="shared" si="7"/>
        <v>-0.88888888888888884</v>
      </c>
      <c r="R57" s="150">
        <f t="shared" si="8"/>
        <v>-0.84861717612809318</v>
      </c>
      <c r="S57" s="266">
        <f t="shared" si="9"/>
        <v>0.23055555555555562</v>
      </c>
    </row>
    <row r="58" spans="1:19" ht="16.5" x14ac:dyDescent="0.25">
      <c r="A58" s="145" t="s">
        <v>467</v>
      </c>
      <c r="B58" s="146">
        <v>0</v>
      </c>
      <c r="C58" s="147">
        <v>0</v>
      </c>
      <c r="D58" s="148" t="str">
        <f t="shared" si="0"/>
        <v/>
      </c>
      <c r="E58" s="149">
        <v>0</v>
      </c>
      <c r="F58" s="147">
        <v>0</v>
      </c>
      <c r="G58" s="148" t="str">
        <f t="shared" si="1"/>
        <v/>
      </c>
      <c r="H58" s="150" t="str">
        <f t="shared" si="2"/>
        <v/>
      </c>
      <c r="I58" s="150" t="str">
        <f t="shared" si="3"/>
        <v/>
      </c>
      <c r="J58" s="266" t="str">
        <f t="shared" si="4"/>
        <v/>
      </c>
      <c r="K58" s="152">
        <v>120</v>
      </c>
      <c r="L58" s="147">
        <v>51</v>
      </c>
      <c r="M58" s="153">
        <f t="shared" si="5"/>
        <v>0.42499999999999999</v>
      </c>
      <c r="N58" s="149">
        <v>0</v>
      </c>
      <c r="O58" s="147">
        <v>0</v>
      </c>
      <c r="P58" s="148" t="str">
        <f t="shared" si="6"/>
        <v/>
      </c>
      <c r="Q58" s="150" t="str">
        <f t="shared" si="7"/>
        <v/>
      </c>
      <c r="R58" s="150" t="str">
        <f t="shared" si="8"/>
        <v/>
      </c>
      <c r="S58" s="266" t="str">
        <f t="shared" si="9"/>
        <v/>
      </c>
    </row>
    <row r="59" spans="1:19" ht="16.5" x14ac:dyDescent="0.25">
      <c r="A59" s="145" t="s">
        <v>468</v>
      </c>
      <c r="B59" s="146">
        <v>0</v>
      </c>
      <c r="C59" s="147">
        <v>0</v>
      </c>
      <c r="D59" s="148" t="str">
        <f t="shared" si="0"/>
        <v/>
      </c>
      <c r="E59" s="149">
        <v>0</v>
      </c>
      <c r="F59" s="147">
        <v>0</v>
      </c>
      <c r="G59" s="148" t="str">
        <f t="shared" si="1"/>
        <v/>
      </c>
      <c r="H59" s="150" t="str">
        <f t="shared" si="2"/>
        <v/>
      </c>
      <c r="I59" s="150" t="str">
        <f t="shared" si="3"/>
        <v/>
      </c>
      <c r="J59" s="266" t="str">
        <f t="shared" si="4"/>
        <v/>
      </c>
      <c r="K59" s="152">
        <v>54</v>
      </c>
      <c r="L59" s="147">
        <v>0</v>
      </c>
      <c r="M59" s="153">
        <f t="shared" si="5"/>
        <v>0</v>
      </c>
      <c r="N59" s="149">
        <v>0</v>
      </c>
      <c r="O59" s="147">
        <v>0</v>
      </c>
      <c r="P59" s="148" t="str">
        <f t="shared" si="6"/>
        <v/>
      </c>
      <c r="Q59" s="150" t="str">
        <f t="shared" si="7"/>
        <v/>
      </c>
      <c r="R59" s="150" t="str">
        <f t="shared" si="8"/>
        <v/>
      </c>
      <c r="S59" s="266" t="str">
        <f t="shared" si="9"/>
        <v/>
      </c>
    </row>
    <row r="60" spans="1:19" ht="16.5" x14ac:dyDescent="0.25">
      <c r="A60" s="145" t="s">
        <v>448</v>
      </c>
      <c r="B60" s="146">
        <v>0</v>
      </c>
      <c r="C60" s="147">
        <v>0</v>
      </c>
      <c r="D60" s="148" t="str">
        <f t="shared" si="0"/>
        <v/>
      </c>
      <c r="E60" s="149">
        <v>0</v>
      </c>
      <c r="F60" s="147">
        <v>0</v>
      </c>
      <c r="G60" s="148" t="str">
        <f t="shared" si="1"/>
        <v/>
      </c>
      <c r="H60" s="150" t="str">
        <f t="shared" si="2"/>
        <v/>
      </c>
      <c r="I60" s="150" t="str">
        <f t="shared" si="3"/>
        <v/>
      </c>
      <c r="J60" s="266" t="str">
        <f t="shared" si="4"/>
        <v/>
      </c>
      <c r="K60" s="152">
        <v>0</v>
      </c>
      <c r="L60" s="147">
        <v>0</v>
      </c>
      <c r="M60" s="153" t="str">
        <f t="shared" si="5"/>
        <v/>
      </c>
      <c r="N60" s="149">
        <v>1290</v>
      </c>
      <c r="O60" s="147">
        <v>600</v>
      </c>
      <c r="P60" s="148">
        <f t="shared" si="6"/>
        <v>0.46511627906976744</v>
      </c>
      <c r="Q60" s="150">
        <f t="shared" si="7"/>
        <v>-1</v>
      </c>
      <c r="R60" s="150">
        <f t="shared" si="8"/>
        <v>-1</v>
      </c>
      <c r="S60" s="266" t="str">
        <f t="shared" si="9"/>
        <v/>
      </c>
    </row>
    <row r="61" spans="1:19" ht="16.5" x14ac:dyDescent="0.25">
      <c r="A61" s="145" t="s">
        <v>450</v>
      </c>
      <c r="B61" s="146">
        <v>0</v>
      </c>
      <c r="C61" s="147">
        <v>0</v>
      </c>
      <c r="D61" s="148" t="str">
        <f t="shared" si="0"/>
        <v/>
      </c>
      <c r="E61" s="149">
        <v>0</v>
      </c>
      <c r="F61" s="147">
        <v>0</v>
      </c>
      <c r="G61" s="148" t="str">
        <f t="shared" si="1"/>
        <v/>
      </c>
      <c r="H61" s="150" t="str">
        <f t="shared" si="2"/>
        <v/>
      </c>
      <c r="I61" s="150" t="str">
        <f t="shared" si="3"/>
        <v/>
      </c>
      <c r="J61" s="266" t="str">
        <f t="shared" si="4"/>
        <v/>
      </c>
      <c r="K61" s="152">
        <v>0</v>
      </c>
      <c r="L61" s="147">
        <v>0</v>
      </c>
      <c r="M61" s="153" t="str">
        <f t="shared" si="5"/>
        <v/>
      </c>
      <c r="N61" s="149">
        <v>285</v>
      </c>
      <c r="O61" s="147">
        <v>121</v>
      </c>
      <c r="P61" s="148">
        <f t="shared" si="6"/>
        <v>0.42456140350877192</v>
      </c>
      <c r="Q61" s="150">
        <f t="shared" si="7"/>
        <v>-1</v>
      </c>
      <c r="R61" s="150">
        <f t="shared" si="8"/>
        <v>-1</v>
      </c>
      <c r="S61" s="266" t="str">
        <f t="shared" si="9"/>
        <v/>
      </c>
    </row>
    <row r="62" spans="1:19" ht="16.5" x14ac:dyDescent="0.25">
      <c r="A62" s="145" t="s">
        <v>443</v>
      </c>
      <c r="B62" s="146">
        <v>0</v>
      </c>
      <c r="C62" s="147">
        <v>0</v>
      </c>
      <c r="D62" s="148" t="str">
        <f t="shared" si="0"/>
        <v/>
      </c>
      <c r="E62" s="149">
        <v>0</v>
      </c>
      <c r="F62" s="147">
        <v>0</v>
      </c>
      <c r="G62" s="148" t="str">
        <f t="shared" si="1"/>
        <v/>
      </c>
      <c r="H62" s="150" t="str">
        <f t="shared" si="2"/>
        <v/>
      </c>
      <c r="I62" s="150" t="str">
        <f t="shared" si="3"/>
        <v/>
      </c>
      <c r="J62" s="266" t="str">
        <f t="shared" si="4"/>
        <v/>
      </c>
      <c r="K62" s="152">
        <v>0</v>
      </c>
      <c r="L62" s="147">
        <v>0</v>
      </c>
      <c r="M62" s="153" t="str">
        <f t="shared" si="5"/>
        <v/>
      </c>
      <c r="N62" s="149">
        <v>236</v>
      </c>
      <c r="O62" s="147">
        <v>107</v>
      </c>
      <c r="P62" s="148">
        <f t="shared" si="6"/>
        <v>0.45338983050847459</v>
      </c>
      <c r="Q62" s="150">
        <f t="shared" si="7"/>
        <v>-1</v>
      </c>
      <c r="R62" s="150">
        <f t="shared" si="8"/>
        <v>-1</v>
      </c>
      <c r="S62" s="266" t="str">
        <f t="shared" si="9"/>
        <v/>
      </c>
    </row>
    <row r="63" spans="1:19" ht="16.5" x14ac:dyDescent="0.25">
      <c r="A63" s="145" t="s">
        <v>454</v>
      </c>
      <c r="B63" s="146">
        <v>0</v>
      </c>
      <c r="C63" s="147">
        <v>0</v>
      </c>
      <c r="D63" s="148" t="str">
        <f t="shared" si="0"/>
        <v/>
      </c>
      <c r="E63" s="149">
        <v>0</v>
      </c>
      <c r="F63" s="147">
        <v>0</v>
      </c>
      <c r="G63" s="148" t="str">
        <f t="shared" si="1"/>
        <v/>
      </c>
      <c r="H63" s="150" t="str">
        <f t="shared" si="2"/>
        <v/>
      </c>
      <c r="I63" s="150" t="str">
        <f t="shared" si="3"/>
        <v/>
      </c>
      <c r="J63" s="266" t="str">
        <f t="shared" si="4"/>
        <v/>
      </c>
      <c r="K63" s="152">
        <v>0</v>
      </c>
      <c r="L63" s="147">
        <v>0</v>
      </c>
      <c r="M63" s="153" t="str">
        <f t="shared" si="5"/>
        <v/>
      </c>
      <c r="N63" s="149">
        <v>176</v>
      </c>
      <c r="O63" s="147">
        <v>86</v>
      </c>
      <c r="P63" s="148">
        <f t="shared" si="6"/>
        <v>0.48863636363636365</v>
      </c>
      <c r="Q63" s="150">
        <f t="shared" si="7"/>
        <v>-1</v>
      </c>
      <c r="R63" s="150">
        <f t="shared" si="8"/>
        <v>-1</v>
      </c>
      <c r="S63" s="266" t="str">
        <f t="shared" si="9"/>
        <v/>
      </c>
    </row>
    <row r="64" spans="1:19" ht="16.5" x14ac:dyDescent="0.25">
      <c r="A64" s="145" t="s">
        <v>404</v>
      </c>
      <c r="B64" s="146">
        <v>0</v>
      </c>
      <c r="C64" s="147">
        <v>0</v>
      </c>
      <c r="D64" s="148" t="str">
        <f t="shared" si="0"/>
        <v/>
      </c>
      <c r="E64" s="149">
        <v>0</v>
      </c>
      <c r="F64" s="147">
        <v>0</v>
      </c>
      <c r="G64" s="148" t="str">
        <f t="shared" si="1"/>
        <v/>
      </c>
      <c r="H64" s="150" t="str">
        <f t="shared" si="2"/>
        <v/>
      </c>
      <c r="I64" s="150" t="str">
        <f t="shared" si="3"/>
        <v/>
      </c>
      <c r="J64" s="266" t="str">
        <f t="shared" si="4"/>
        <v/>
      </c>
      <c r="K64" s="152">
        <v>0</v>
      </c>
      <c r="L64" s="147">
        <v>0</v>
      </c>
      <c r="M64" s="153" t="str">
        <f t="shared" si="5"/>
        <v/>
      </c>
      <c r="N64" s="149">
        <v>4947</v>
      </c>
      <c r="O64" s="147">
        <v>2520</v>
      </c>
      <c r="P64" s="148">
        <f t="shared" si="6"/>
        <v>0.50939963614311701</v>
      </c>
      <c r="Q64" s="150">
        <f t="shared" si="7"/>
        <v>-1</v>
      </c>
      <c r="R64" s="150">
        <f t="shared" si="8"/>
        <v>-1</v>
      </c>
      <c r="S64" s="266" t="str">
        <f t="shared" si="9"/>
        <v/>
      </c>
    </row>
    <row r="65" spans="1:19" ht="16.5" x14ac:dyDescent="0.25">
      <c r="A65" s="145" t="s">
        <v>457</v>
      </c>
      <c r="B65" s="146">
        <v>0</v>
      </c>
      <c r="C65" s="147">
        <v>0</v>
      </c>
      <c r="D65" s="148" t="str">
        <f t="shared" si="0"/>
        <v/>
      </c>
      <c r="E65" s="149">
        <v>0</v>
      </c>
      <c r="F65" s="147">
        <v>0</v>
      </c>
      <c r="G65" s="148" t="str">
        <f t="shared" si="1"/>
        <v/>
      </c>
      <c r="H65" s="150" t="str">
        <f t="shared" si="2"/>
        <v/>
      </c>
      <c r="I65" s="150" t="str">
        <f t="shared" si="3"/>
        <v/>
      </c>
      <c r="J65" s="266" t="str">
        <f t="shared" si="4"/>
        <v/>
      </c>
      <c r="K65" s="152">
        <v>0</v>
      </c>
      <c r="L65" s="147">
        <v>0</v>
      </c>
      <c r="M65" s="153" t="str">
        <f t="shared" si="5"/>
        <v/>
      </c>
      <c r="N65" s="149">
        <v>2280</v>
      </c>
      <c r="O65" s="147">
        <v>794</v>
      </c>
      <c r="P65" s="148">
        <f t="shared" si="6"/>
        <v>0.34824561403508769</v>
      </c>
      <c r="Q65" s="150">
        <f t="shared" si="7"/>
        <v>-1</v>
      </c>
      <c r="R65" s="150">
        <f t="shared" si="8"/>
        <v>-1</v>
      </c>
      <c r="S65" s="266" t="str">
        <f t="shared" si="9"/>
        <v/>
      </c>
    </row>
    <row r="66" spans="1:19" ht="16.5" x14ac:dyDescent="0.25">
      <c r="A66" s="145" t="s">
        <v>459</v>
      </c>
      <c r="B66" s="146">
        <v>0</v>
      </c>
      <c r="C66" s="147">
        <v>0</v>
      </c>
      <c r="D66" s="148" t="str">
        <f t="shared" si="0"/>
        <v/>
      </c>
      <c r="E66" s="149">
        <v>0</v>
      </c>
      <c r="F66" s="147">
        <v>0</v>
      </c>
      <c r="G66" s="148" t="str">
        <f t="shared" si="1"/>
        <v/>
      </c>
      <c r="H66" s="150" t="str">
        <f t="shared" si="2"/>
        <v/>
      </c>
      <c r="I66" s="150" t="str">
        <f t="shared" si="3"/>
        <v/>
      </c>
      <c r="J66" s="266" t="str">
        <f t="shared" si="4"/>
        <v/>
      </c>
      <c r="K66" s="152">
        <v>0</v>
      </c>
      <c r="L66" s="147">
        <v>0</v>
      </c>
      <c r="M66" s="153" t="str">
        <f t="shared" si="5"/>
        <v/>
      </c>
      <c r="N66" s="149">
        <v>240</v>
      </c>
      <c r="O66" s="147">
        <v>0</v>
      </c>
      <c r="P66" s="148">
        <f t="shared" si="6"/>
        <v>0</v>
      </c>
      <c r="Q66" s="150">
        <f t="shared" si="7"/>
        <v>-1</v>
      </c>
      <c r="R66" s="150" t="str">
        <f t="shared" si="8"/>
        <v/>
      </c>
      <c r="S66" s="266" t="str">
        <f t="shared" si="9"/>
        <v/>
      </c>
    </row>
    <row r="67" spans="1:19" ht="16.5" x14ac:dyDescent="0.25">
      <c r="A67" s="145" t="s">
        <v>460</v>
      </c>
      <c r="B67" s="146">
        <v>0</v>
      </c>
      <c r="C67" s="147">
        <v>0</v>
      </c>
      <c r="D67" s="148" t="str">
        <f t="shared" si="0"/>
        <v/>
      </c>
      <c r="E67" s="149">
        <v>0</v>
      </c>
      <c r="F67" s="147">
        <v>0</v>
      </c>
      <c r="G67" s="148" t="str">
        <f t="shared" si="1"/>
        <v/>
      </c>
      <c r="H67" s="150" t="str">
        <f t="shared" si="2"/>
        <v/>
      </c>
      <c r="I67" s="150" t="str">
        <f t="shared" si="3"/>
        <v/>
      </c>
      <c r="J67" s="266" t="str">
        <f t="shared" si="4"/>
        <v/>
      </c>
      <c r="K67" s="152">
        <v>0</v>
      </c>
      <c r="L67" s="147">
        <v>0</v>
      </c>
      <c r="M67" s="153" t="str">
        <f t="shared" si="5"/>
        <v/>
      </c>
      <c r="N67" s="149">
        <v>531</v>
      </c>
      <c r="O67" s="147">
        <v>160</v>
      </c>
      <c r="P67" s="148">
        <f t="shared" si="6"/>
        <v>0.30131826741996232</v>
      </c>
      <c r="Q67" s="150">
        <f t="shared" si="7"/>
        <v>-1</v>
      </c>
      <c r="R67" s="150">
        <f t="shared" si="8"/>
        <v>-1</v>
      </c>
      <c r="S67" s="266" t="str">
        <f t="shared" si="9"/>
        <v/>
      </c>
    </row>
    <row r="68" spans="1:19" ht="16.5" x14ac:dyDescent="0.25">
      <c r="A68" s="145" t="s">
        <v>403</v>
      </c>
      <c r="B68" s="146">
        <v>0</v>
      </c>
      <c r="C68" s="147">
        <v>0</v>
      </c>
      <c r="D68" s="148" t="str">
        <f t="shared" si="0"/>
        <v/>
      </c>
      <c r="E68" s="149">
        <v>0</v>
      </c>
      <c r="F68" s="147">
        <v>0</v>
      </c>
      <c r="G68" s="148" t="str">
        <f t="shared" si="1"/>
        <v/>
      </c>
      <c r="H68" s="150" t="str">
        <f t="shared" si="2"/>
        <v/>
      </c>
      <c r="I68" s="150" t="str">
        <f t="shared" si="3"/>
        <v/>
      </c>
      <c r="J68" s="266" t="str">
        <f t="shared" si="4"/>
        <v/>
      </c>
      <c r="K68" s="152">
        <v>0</v>
      </c>
      <c r="L68" s="147">
        <v>0</v>
      </c>
      <c r="M68" s="153" t="str">
        <f t="shared" si="5"/>
        <v/>
      </c>
      <c r="N68" s="149">
        <v>460</v>
      </c>
      <c r="O68" s="147">
        <v>233</v>
      </c>
      <c r="P68" s="148">
        <f t="shared" si="6"/>
        <v>0.50652173913043474</v>
      </c>
      <c r="Q68" s="150">
        <f t="shared" si="7"/>
        <v>-1</v>
      </c>
      <c r="R68" s="150">
        <f t="shared" si="8"/>
        <v>-1</v>
      </c>
      <c r="S68" s="266" t="str">
        <f t="shared" si="9"/>
        <v/>
      </c>
    </row>
    <row r="69" spans="1:19" ht="16.5" x14ac:dyDescent="0.25">
      <c r="A69" s="145" t="s">
        <v>462</v>
      </c>
      <c r="B69" s="146">
        <v>0</v>
      </c>
      <c r="C69" s="147">
        <v>0</v>
      </c>
      <c r="D69" s="148" t="str">
        <f t="shared" si="0"/>
        <v/>
      </c>
      <c r="E69" s="149">
        <v>0</v>
      </c>
      <c r="F69" s="147">
        <v>0</v>
      </c>
      <c r="G69" s="148" t="str">
        <f t="shared" si="1"/>
        <v/>
      </c>
      <c r="H69" s="150" t="str">
        <f t="shared" si="2"/>
        <v/>
      </c>
      <c r="I69" s="150" t="str">
        <f t="shared" si="3"/>
        <v/>
      </c>
      <c r="J69" s="266" t="str">
        <f t="shared" si="4"/>
        <v/>
      </c>
      <c r="K69" s="152">
        <v>0</v>
      </c>
      <c r="L69" s="147">
        <v>0</v>
      </c>
      <c r="M69" s="153" t="str">
        <f t="shared" si="5"/>
        <v/>
      </c>
      <c r="N69" s="149">
        <v>136</v>
      </c>
      <c r="O69" s="147">
        <v>60</v>
      </c>
      <c r="P69" s="148">
        <f t="shared" si="6"/>
        <v>0.44117647058823528</v>
      </c>
      <c r="Q69" s="150">
        <f t="shared" si="7"/>
        <v>-1</v>
      </c>
      <c r="R69" s="150">
        <f t="shared" si="8"/>
        <v>-1</v>
      </c>
      <c r="S69" s="266" t="str">
        <f t="shared" si="9"/>
        <v/>
      </c>
    </row>
    <row r="70" spans="1:19" ht="16.5" x14ac:dyDescent="0.25">
      <c r="A70" s="145" t="s">
        <v>447</v>
      </c>
      <c r="B70" s="146">
        <v>0</v>
      </c>
      <c r="C70" s="147">
        <v>0</v>
      </c>
      <c r="D70" s="148" t="str">
        <f t="shared" si="0"/>
        <v/>
      </c>
      <c r="E70" s="149">
        <v>0</v>
      </c>
      <c r="F70" s="147">
        <v>0</v>
      </c>
      <c r="G70" s="148" t="str">
        <f t="shared" si="1"/>
        <v/>
      </c>
      <c r="H70" s="150" t="str">
        <f t="shared" si="2"/>
        <v/>
      </c>
      <c r="I70" s="150" t="str">
        <f t="shared" si="3"/>
        <v/>
      </c>
      <c r="J70" s="266" t="str">
        <f t="shared" si="4"/>
        <v/>
      </c>
      <c r="K70" s="152">
        <v>0</v>
      </c>
      <c r="L70" s="147">
        <v>0</v>
      </c>
      <c r="M70" s="153" t="str">
        <f t="shared" si="5"/>
        <v/>
      </c>
      <c r="N70" s="149">
        <v>100</v>
      </c>
      <c r="O70" s="147">
        <v>60</v>
      </c>
      <c r="P70" s="148">
        <f t="shared" si="6"/>
        <v>0.6</v>
      </c>
      <c r="Q70" s="150">
        <f t="shared" si="7"/>
        <v>-1</v>
      </c>
      <c r="R70" s="150">
        <f t="shared" si="8"/>
        <v>-1</v>
      </c>
      <c r="S70" s="266" t="str">
        <f t="shared" si="9"/>
        <v/>
      </c>
    </row>
    <row r="71" spans="1:19" ht="16.5" x14ac:dyDescent="0.25">
      <c r="A71" s="145" t="s">
        <v>463</v>
      </c>
      <c r="B71" s="146">
        <v>0</v>
      </c>
      <c r="C71" s="147">
        <v>0</v>
      </c>
      <c r="D71" s="148" t="str">
        <f t="shared" si="0"/>
        <v/>
      </c>
      <c r="E71" s="149">
        <v>0</v>
      </c>
      <c r="F71" s="147">
        <v>0</v>
      </c>
      <c r="G71" s="148" t="str">
        <f t="shared" si="1"/>
        <v/>
      </c>
      <c r="H71" s="150" t="str">
        <f t="shared" si="2"/>
        <v/>
      </c>
      <c r="I71" s="150" t="str">
        <f t="shared" si="3"/>
        <v/>
      </c>
      <c r="J71" s="266" t="str">
        <f t="shared" si="4"/>
        <v/>
      </c>
      <c r="K71" s="152">
        <v>0</v>
      </c>
      <c r="L71" s="147">
        <v>0</v>
      </c>
      <c r="M71" s="153" t="str">
        <f t="shared" si="5"/>
        <v/>
      </c>
      <c r="N71" s="149">
        <v>400</v>
      </c>
      <c r="O71" s="147">
        <v>252</v>
      </c>
      <c r="P71" s="148">
        <f t="shared" si="6"/>
        <v>0.63</v>
      </c>
      <c r="Q71" s="150">
        <f t="shared" si="7"/>
        <v>-1</v>
      </c>
      <c r="R71" s="150">
        <f t="shared" si="8"/>
        <v>-1</v>
      </c>
      <c r="S71" s="266" t="str">
        <f t="shared" si="9"/>
        <v/>
      </c>
    </row>
    <row r="72" spans="1:19" ht="16.5" x14ac:dyDescent="0.25">
      <c r="A72" s="145" t="s">
        <v>405</v>
      </c>
      <c r="B72" s="146">
        <v>0</v>
      </c>
      <c r="C72" s="147">
        <v>0</v>
      </c>
      <c r="D72" s="148" t="str">
        <f t="shared" si="0"/>
        <v/>
      </c>
      <c r="E72" s="149">
        <v>300</v>
      </c>
      <c r="F72" s="147">
        <v>105</v>
      </c>
      <c r="G72" s="148">
        <f t="shared" si="1"/>
        <v>0.35</v>
      </c>
      <c r="H72" s="150">
        <f t="shared" si="2"/>
        <v>-1</v>
      </c>
      <c r="I72" s="150">
        <f t="shared" si="3"/>
        <v>-1</v>
      </c>
      <c r="J72" s="266" t="str">
        <f t="shared" si="4"/>
        <v/>
      </c>
      <c r="K72" s="152">
        <v>0</v>
      </c>
      <c r="L72" s="147">
        <v>0</v>
      </c>
      <c r="M72" s="153" t="str">
        <f t="shared" si="5"/>
        <v/>
      </c>
      <c r="N72" s="149">
        <v>3000</v>
      </c>
      <c r="O72" s="147">
        <v>1204</v>
      </c>
      <c r="P72" s="148">
        <f t="shared" si="6"/>
        <v>0.40133333333333332</v>
      </c>
      <c r="Q72" s="150">
        <f t="shared" si="7"/>
        <v>-1</v>
      </c>
      <c r="R72" s="150">
        <f t="shared" si="8"/>
        <v>-1</v>
      </c>
      <c r="S72" s="266" t="str">
        <f t="shared" si="9"/>
        <v/>
      </c>
    </row>
    <row r="73" spans="1:19" ht="16.5" x14ac:dyDescent="0.25">
      <c r="A73" s="145" t="s">
        <v>466</v>
      </c>
      <c r="B73" s="146">
        <v>0</v>
      </c>
      <c r="C73" s="147">
        <v>0</v>
      </c>
      <c r="D73" s="148" t="str">
        <f t="shared" ref="D73:D74" si="10">IFERROR(C73/B73,"")</f>
        <v/>
      </c>
      <c r="E73" s="149">
        <v>0</v>
      </c>
      <c r="F73" s="147">
        <v>0</v>
      </c>
      <c r="G73" s="148" t="str">
        <f t="shared" ref="G73:G74" si="11">IFERROR(F73/E73,"")</f>
        <v/>
      </c>
      <c r="H73" s="150" t="str">
        <f t="shared" ref="H73:I74" si="12">IFERROR(B73/E73-1,"")</f>
        <v/>
      </c>
      <c r="I73" s="150" t="str">
        <f t="shared" si="12"/>
        <v/>
      </c>
      <c r="J73" s="266" t="str">
        <f t="shared" ref="J73:J74" si="13">IFERROR(D73-G73,"")</f>
        <v/>
      </c>
      <c r="K73" s="152">
        <v>0</v>
      </c>
      <c r="L73" s="147">
        <v>0</v>
      </c>
      <c r="M73" s="153" t="str">
        <f t="shared" ref="M73:M74" si="14">IFERROR(L73/K73,"")</f>
        <v/>
      </c>
      <c r="N73" s="149">
        <v>314</v>
      </c>
      <c r="O73" s="147">
        <v>128</v>
      </c>
      <c r="P73" s="148">
        <f t="shared" ref="P73:P74" si="15">IFERROR(O73/N73,"")</f>
        <v>0.40764331210191085</v>
      </c>
      <c r="Q73" s="150">
        <f t="shared" ref="Q73:R74" si="16">IFERROR(K73/N73-1,"")</f>
        <v>-1</v>
      </c>
      <c r="R73" s="150">
        <f t="shared" si="16"/>
        <v>-1</v>
      </c>
      <c r="S73" s="266" t="str">
        <f t="shared" ref="S73:S74" si="17">IFERROR(M73-P73,"")</f>
        <v/>
      </c>
    </row>
    <row r="74" spans="1:19" ht="17.25" thickBot="1" x14ac:dyDescent="0.3">
      <c r="A74" s="154" t="s">
        <v>469</v>
      </c>
      <c r="B74" s="155">
        <v>0</v>
      </c>
      <c r="C74" s="269">
        <v>0</v>
      </c>
      <c r="D74" s="156" t="str">
        <f t="shared" si="10"/>
        <v/>
      </c>
      <c r="E74" s="157">
        <v>0</v>
      </c>
      <c r="F74" s="269">
        <v>0</v>
      </c>
      <c r="G74" s="156" t="str">
        <f t="shared" si="11"/>
        <v/>
      </c>
      <c r="H74" s="158" t="str">
        <f t="shared" si="12"/>
        <v/>
      </c>
      <c r="I74" s="158" t="str">
        <f t="shared" si="12"/>
        <v/>
      </c>
      <c r="J74" s="267" t="str">
        <f t="shared" si="13"/>
        <v/>
      </c>
      <c r="K74" s="160">
        <v>0</v>
      </c>
      <c r="L74" s="269">
        <v>0</v>
      </c>
      <c r="M74" s="161" t="str">
        <f t="shared" si="14"/>
        <v/>
      </c>
      <c r="N74" s="157">
        <v>200</v>
      </c>
      <c r="O74" s="269">
        <v>85</v>
      </c>
      <c r="P74" s="156">
        <f t="shared" si="15"/>
        <v>0.42499999999999999</v>
      </c>
      <c r="Q74" s="158">
        <f t="shared" si="16"/>
        <v>-1</v>
      </c>
      <c r="R74" s="158">
        <f t="shared" si="16"/>
        <v>-1</v>
      </c>
      <c r="S74" s="267" t="str">
        <f t="shared" si="17"/>
        <v/>
      </c>
    </row>
    <row r="75" spans="1:19" ht="15.75" thickTop="1" x14ac:dyDescent="0.25"/>
  </sheetData>
  <mergeCells count="12">
    <mergeCell ref="N6:P6"/>
    <mergeCell ref="Q6:S6"/>
    <mergeCell ref="A1:B1"/>
    <mergeCell ref="A3:S3"/>
    <mergeCell ref="A4:S4"/>
    <mergeCell ref="A5:A7"/>
    <mergeCell ref="B5:J5"/>
    <mergeCell ref="K5:S5"/>
    <mergeCell ref="B6:D6"/>
    <mergeCell ref="E6:G6"/>
    <mergeCell ref="H6:J6"/>
    <mergeCell ref="K6:M6"/>
  </mergeCells>
  <phoneticPr fontId="76" type="noConversion"/>
  <conditionalFormatting sqref="H8:J26 Q8:S26">
    <cfRule type="cellIs" dxfId="184" priority="85" stopIfTrue="1" operator="lessThan">
      <formula>0</formula>
    </cfRule>
    <cfRule type="cellIs" dxfId="183" priority="86" stopIfTrue="1" operator="greaterThanOrEqual">
      <formula>0</formula>
    </cfRule>
  </conditionalFormatting>
  <conditionalFormatting sqref="H27:J35">
    <cfRule type="cellIs" dxfId="182" priority="83" stopIfTrue="1" operator="lessThan">
      <formula>0</formula>
    </cfRule>
    <cfRule type="cellIs" dxfId="181" priority="84" stopIfTrue="1" operator="greaterThanOrEqual">
      <formula>0</formula>
    </cfRule>
  </conditionalFormatting>
  <conditionalFormatting sqref="Q27:S36">
    <cfRule type="cellIs" dxfId="180" priority="81" stopIfTrue="1" operator="lessThan">
      <formula>0</formula>
    </cfRule>
    <cfRule type="cellIs" dxfId="179" priority="82" stopIfTrue="1" operator="greaterThanOrEqual">
      <formula>0</formula>
    </cfRule>
  </conditionalFormatting>
  <conditionalFormatting sqref="H36:J36">
    <cfRule type="cellIs" dxfId="178" priority="69" stopIfTrue="1" operator="lessThan">
      <formula>0</formula>
    </cfRule>
    <cfRule type="cellIs" dxfId="177" priority="70" stopIfTrue="1" operator="greaterThanOrEqual">
      <formula>0</formula>
    </cfRule>
  </conditionalFormatting>
  <conditionalFormatting sqref="H20:J20">
    <cfRule type="cellIs" dxfId="176" priority="65" stopIfTrue="1" operator="lessThan">
      <formula>0</formula>
    </cfRule>
    <cfRule type="cellIs" dxfId="175" priority="66" stopIfTrue="1" operator="greaterThanOrEqual">
      <formula>0</formula>
    </cfRule>
  </conditionalFormatting>
  <conditionalFormatting sqref="Q20:S20">
    <cfRule type="cellIs" dxfId="174" priority="63" stopIfTrue="1" operator="lessThan">
      <formula>0</formula>
    </cfRule>
    <cfRule type="cellIs" dxfId="173" priority="64" stopIfTrue="1" operator="greaterThanOrEqual">
      <formula>0</formula>
    </cfRule>
  </conditionalFormatting>
  <conditionalFormatting sqref="H22:J22">
    <cfRule type="cellIs" dxfId="172" priority="57" stopIfTrue="1" operator="lessThan">
      <formula>0</formula>
    </cfRule>
    <cfRule type="cellIs" dxfId="171" priority="58" stopIfTrue="1" operator="greaterThanOrEqual">
      <formula>0</formula>
    </cfRule>
  </conditionalFormatting>
  <conditionalFormatting sqref="Q22:S22">
    <cfRule type="cellIs" dxfId="170" priority="55" stopIfTrue="1" operator="lessThan">
      <formula>0</formula>
    </cfRule>
    <cfRule type="cellIs" dxfId="169" priority="56" stopIfTrue="1" operator="greaterThanOrEqual">
      <formula>0</formula>
    </cfRule>
  </conditionalFormatting>
  <conditionalFormatting sqref="H23:J23">
    <cfRule type="cellIs" dxfId="168" priority="51" stopIfTrue="1" operator="lessThan">
      <formula>0</formula>
    </cfRule>
    <cfRule type="cellIs" dxfId="167" priority="52" stopIfTrue="1" operator="greaterThanOrEqual">
      <formula>0</formula>
    </cfRule>
  </conditionalFormatting>
  <conditionalFormatting sqref="H24:J24">
    <cfRule type="cellIs" dxfId="166" priority="53" stopIfTrue="1" operator="lessThan">
      <formula>0</formula>
    </cfRule>
    <cfRule type="cellIs" dxfId="165" priority="54" stopIfTrue="1" operator="greaterThanOrEqual">
      <formula>0</formula>
    </cfRule>
  </conditionalFormatting>
  <conditionalFormatting sqref="Q23:S23">
    <cfRule type="cellIs" dxfId="164" priority="49" stopIfTrue="1" operator="lessThan">
      <formula>0</formula>
    </cfRule>
    <cfRule type="cellIs" dxfId="163" priority="50" stopIfTrue="1" operator="greaterThanOrEqual">
      <formula>0</formula>
    </cfRule>
  </conditionalFormatting>
  <conditionalFormatting sqref="Q37:S47 Q48:R72">
    <cfRule type="cellIs" dxfId="162" priority="19" stopIfTrue="1" operator="lessThan">
      <formula>0</formula>
    </cfRule>
    <cfRule type="cellIs" dxfId="161" priority="20" stopIfTrue="1" operator="greaterThanOrEqual">
      <formula>0</formula>
    </cfRule>
  </conditionalFormatting>
  <conditionalFormatting sqref="H37:J47 I48:I72">
    <cfRule type="cellIs" dxfId="160" priority="17" stopIfTrue="1" operator="lessThan">
      <formula>0</formula>
    </cfRule>
    <cfRule type="cellIs" dxfId="159" priority="18" stopIfTrue="1" operator="greaterThanOrEqual">
      <formula>0</formula>
    </cfRule>
  </conditionalFormatting>
  <conditionalFormatting sqref="S48:S72">
    <cfRule type="cellIs" dxfId="158" priority="11" stopIfTrue="1" operator="lessThan">
      <formula>0</formula>
    </cfRule>
    <cfRule type="cellIs" dxfId="157" priority="12" stopIfTrue="1" operator="greaterThanOrEqual">
      <formula>0</formula>
    </cfRule>
  </conditionalFormatting>
  <conditionalFormatting sqref="H48:H72 J48:J72">
    <cfRule type="cellIs" dxfId="156" priority="9" stopIfTrue="1" operator="lessThan">
      <formula>0</formula>
    </cfRule>
    <cfRule type="cellIs" dxfId="155" priority="10" stopIfTrue="1" operator="greaterThanOrEqual">
      <formula>0</formula>
    </cfRule>
  </conditionalFormatting>
  <conditionalFormatting sqref="Q73:R74">
    <cfRule type="cellIs" dxfId="35" priority="7" stopIfTrue="1" operator="lessThan">
      <formula>0</formula>
    </cfRule>
    <cfRule type="cellIs" dxfId="34" priority="8" stopIfTrue="1" operator="greaterThanOrEqual">
      <formula>0</formula>
    </cfRule>
  </conditionalFormatting>
  <conditionalFormatting sqref="I73:I74">
    <cfRule type="cellIs" dxfId="33" priority="5" stopIfTrue="1" operator="lessThan">
      <formula>0</formula>
    </cfRule>
    <cfRule type="cellIs" dxfId="32" priority="6" stopIfTrue="1" operator="greaterThanOrEqual">
      <formula>0</formula>
    </cfRule>
  </conditionalFormatting>
  <conditionalFormatting sqref="S73:S74">
    <cfRule type="cellIs" dxfId="31" priority="3" stopIfTrue="1" operator="lessThan">
      <formula>0</formula>
    </cfRule>
    <cfRule type="cellIs" dxfId="30" priority="4" stopIfTrue="1" operator="greaterThanOrEqual">
      <formula>0</formula>
    </cfRule>
  </conditionalFormatting>
  <conditionalFormatting sqref="H73:H74 J73:J74">
    <cfRule type="cellIs" dxfId="29" priority="1" stopIfTrue="1" operator="lessThan">
      <formula>0</formula>
    </cfRule>
    <cfRule type="cellIs" dxfId="28" priority="2" stopIfTrue="1" operator="greaterThanOrEqual">
      <formula>0</formula>
    </cfRule>
  </conditionalFormatting>
  <hyperlinks>
    <hyperlink ref="A1:B1" location="INDICE!A1" display="Volver al Indice" xr:uid="{AB3D6F6B-764D-4ACE-A2C3-C53F7F2E669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2890D-3935-4EBD-9D21-E819F4A490FC}">
  <dimension ref="A1:S678"/>
  <sheetViews>
    <sheetView topLeftCell="A2" zoomScale="90" zoomScaleNormal="90" workbookViewId="0">
      <selection activeCell="A3" sqref="A3:S3"/>
    </sheetView>
  </sheetViews>
  <sheetFormatPr baseColWidth="10" defaultRowHeight="15" x14ac:dyDescent="0.25"/>
  <cols>
    <col min="1" max="1" width="15.28515625" style="112" customWidth="1"/>
    <col min="2" max="3" width="11.140625" style="112" bestFit="1" customWidth="1"/>
    <col min="4" max="4" width="8.5703125" style="162" customWidth="1"/>
    <col min="5" max="6" width="11.140625" style="112" bestFit="1" customWidth="1"/>
    <col min="7" max="7" width="8.42578125" style="162" customWidth="1"/>
    <col min="8" max="8" width="9.42578125" style="162" customWidth="1"/>
    <col min="9" max="9" width="10.85546875" style="162" customWidth="1"/>
    <col min="10" max="10" width="10" style="112" bestFit="1" customWidth="1"/>
    <col min="11" max="12" width="12.42578125" style="112" bestFit="1" customWidth="1"/>
    <col min="13" max="13" width="9.28515625" style="112" customWidth="1"/>
    <col min="14" max="15" width="12.42578125" style="112" bestFit="1" customWidth="1"/>
    <col min="16" max="16" width="9" style="112" customWidth="1"/>
    <col min="17" max="17" width="9.28515625" style="112" customWidth="1"/>
    <col min="18" max="18" width="10.140625" style="112" customWidth="1"/>
    <col min="19" max="19" width="11.140625" style="112" bestFit="1" customWidth="1"/>
  </cols>
  <sheetData>
    <row r="1" spans="1:19" ht="15.75" x14ac:dyDescent="0.25">
      <c r="A1" s="370" t="s">
        <v>25</v>
      </c>
      <c r="B1" s="370"/>
    </row>
    <row r="2" spans="1:19" ht="15.75" thickBot="1" x14ac:dyDescent="0.3"/>
    <row r="3" spans="1:19" ht="19.5" thickTop="1" x14ac:dyDescent="0.25">
      <c r="A3" s="372" t="s">
        <v>113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4"/>
    </row>
    <row r="4" spans="1:19" ht="19.5" thickBot="1" x14ac:dyDescent="0.3">
      <c r="A4" s="375" t="s">
        <v>114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7"/>
    </row>
    <row r="5" spans="1:19" ht="16.5" thickTop="1" thickBot="1" x14ac:dyDescent="0.3">
      <c r="A5" s="378" t="s">
        <v>115</v>
      </c>
      <c r="B5" s="363" t="s">
        <v>73</v>
      </c>
      <c r="C5" s="363"/>
      <c r="D5" s="363"/>
      <c r="E5" s="363"/>
      <c r="F5" s="363"/>
      <c r="G5" s="363"/>
      <c r="H5" s="363"/>
      <c r="I5" s="363"/>
      <c r="J5" s="364"/>
      <c r="K5" s="365" t="s">
        <v>74</v>
      </c>
      <c r="L5" s="363"/>
      <c r="M5" s="363"/>
      <c r="N5" s="363"/>
      <c r="O5" s="363"/>
      <c r="P5" s="363"/>
      <c r="Q5" s="363"/>
      <c r="R5" s="363"/>
      <c r="S5" s="364"/>
    </row>
    <row r="6" spans="1:19" x14ac:dyDescent="0.25">
      <c r="A6" s="379"/>
      <c r="B6" s="371" t="s">
        <v>614</v>
      </c>
      <c r="C6" s="349"/>
      <c r="D6" s="350"/>
      <c r="E6" s="371" t="s">
        <v>615</v>
      </c>
      <c r="F6" s="349"/>
      <c r="G6" s="350"/>
      <c r="H6" s="351" t="s">
        <v>75</v>
      </c>
      <c r="I6" s="352"/>
      <c r="J6" s="353"/>
      <c r="K6" s="368" t="s">
        <v>616</v>
      </c>
      <c r="L6" s="349"/>
      <c r="M6" s="369"/>
      <c r="N6" s="348" t="s">
        <v>617</v>
      </c>
      <c r="O6" s="349"/>
      <c r="P6" s="350"/>
      <c r="Q6" s="351" t="s">
        <v>75</v>
      </c>
      <c r="R6" s="352"/>
      <c r="S6" s="353"/>
    </row>
    <row r="7" spans="1:19" ht="26.25" thickBot="1" x14ac:dyDescent="0.3">
      <c r="A7" s="380"/>
      <c r="B7" s="114" t="s">
        <v>50</v>
      </c>
      <c r="C7" s="115" t="s">
        <v>76</v>
      </c>
      <c r="D7" s="116" t="s">
        <v>77</v>
      </c>
      <c r="E7" s="117" t="s">
        <v>50</v>
      </c>
      <c r="F7" s="115" t="s">
        <v>76</v>
      </c>
      <c r="G7" s="116" t="s">
        <v>77</v>
      </c>
      <c r="H7" s="118" t="s">
        <v>78</v>
      </c>
      <c r="I7" s="118" t="s">
        <v>79</v>
      </c>
      <c r="J7" s="116" t="s">
        <v>77</v>
      </c>
      <c r="K7" s="119" t="s">
        <v>50</v>
      </c>
      <c r="L7" s="115" t="s">
        <v>76</v>
      </c>
      <c r="M7" s="120" t="s">
        <v>77</v>
      </c>
      <c r="N7" s="117" t="s">
        <v>50</v>
      </c>
      <c r="O7" s="121" t="s">
        <v>79</v>
      </c>
      <c r="P7" s="122" t="s">
        <v>77</v>
      </c>
      <c r="Q7" s="118" t="s">
        <v>78</v>
      </c>
      <c r="R7" s="118" t="s">
        <v>79</v>
      </c>
      <c r="S7" s="123" t="s">
        <v>77</v>
      </c>
    </row>
    <row r="8" spans="1:19" ht="16.5" thickTop="1" thickBot="1" x14ac:dyDescent="0.3">
      <c r="A8" s="233" t="s">
        <v>80</v>
      </c>
      <c r="B8" s="247">
        <f>SUM(B9:B678)</f>
        <v>3197929</v>
      </c>
      <c r="C8" s="247">
        <f>SUM(C9:C678)</f>
        <v>2582249</v>
      </c>
      <c r="D8" s="248">
        <f>IFERROR(C8/B8,"")</f>
        <v>0.80747540048575184</v>
      </c>
      <c r="E8" s="249">
        <f>SUM(E9:E678)</f>
        <v>2878145</v>
      </c>
      <c r="F8" s="249">
        <f>SUM(F9:F678)</f>
        <v>2365279</v>
      </c>
      <c r="G8" s="250">
        <f>IFERROR(F8/E8,"")</f>
        <v>0.8218067540030124</v>
      </c>
      <c r="H8" s="237">
        <f>IFERROR(B8/E8-1,"")</f>
        <v>0.11110767525611109</v>
      </c>
      <c r="I8" s="237">
        <f>IFERROR(C8/F8-1,"")</f>
        <v>9.1731250309160073E-2</v>
      </c>
      <c r="J8" s="256">
        <f>IFERROR(D8-G8,"")</f>
        <v>-1.4331353517260559E-2</v>
      </c>
      <c r="K8" s="251">
        <f>SUM(K9:K678)</f>
        <v>29979946</v>
      </c>
      <c r="L8" s="252">
        <f>SUM(L9:L678)</f>
        <v>24473742</v>
      </c>
      <c r="M8" s="261">
        <f>IFERROR(L8/K8,"")</f>
        <v>0.8163370941361936</v>
      </c>
      <c r="N8" s="249">
        <f>SUM(N9:N678)</f>
        <v>26330880</v>
      </c>
      <c r="O8" s="252">
        <f>SUM(O9:O678)</f>
        <v>21825432</v>
      </c>
      <c r="P8" s="250">
        <f>IFERROR(O8/N8,"")</f>
        <v>0.82889109668951433</v>
      </c>
      <c r="Q8" s="255">
        <f>IFERROR(K8/N8-1,"")</f>
        <v>0.13858503779592635</v>
      </c>
      <c r="R8" s="255">
        <f>IFERROR(L8/O8-1,"")</f>
        <v>0.12134055353406059</v>
      </c>
      <c r="S8" s="256">
        <f>IFERROR(M8-P8,"")</f>
        <v>-1.2554002553320731E-2</v>
      </c>
    </row>
    <row r="9" spans="1:19" ht="15.75" thickTop="1" x14ac:dyDescent="0.25">
      <c r="A9" s="163" t="s">
        <v>116</v>
      </c>
      <c r="B9" s="166">
        <v>508364</v>
      </c>
      <c r="C9" s="164">
        <v>413748</v>
      </c>
      <c r="D9" s="165">
        <f t="shared" ref="D9:D72" si="0">IFERROR(C9/B9,"")</f>
        <v>0.81388139207339627</v>
      </c>
      <c r="E9" s="166">
        <v>436809</v>
      </c>
      <c r="F9" s="164">
        <v>350669</v>
      </c>
      <c r="G9" s="167">
        <f t="shared" ref="G9:G72" si="1">IFERROR(F9/E9,"")</f>
        <v>0.80279710353953326</v>
      </c>
      <c r="H9" s="168">
        <f t="shared" ref="H9:H72" si="2">IFERROR(B9/E9-1,"")</f>
        <v>0.16381301667319126</v>
      </c>
      <c r="I9" s="168">
        <f t="shared" ref="I9:I72" si="3">IFERROR(C9/F9-1,"")</f>
        <v>0.17988188291522778</v>
      </c>
      <c r="J9" s="258">
        <f t="shared" ref="J9:J72" si="4">IFERROR(D9-G9,"")</f>
        <v>1.1084288533863007E-2</v>
      </c>
      <c r="K9" s="166">
        <v>4600450</v>
      </c>
      <c r="L9" s="164">
        <v>3636215</v>
      </c>
      <c r="M9" s="262">
        <f t="shared" ref="M9:M72" si="5">IFERROR(L9/K9,"")</f>
        <v>0.79040419958917063</v>
      </c>
      <c r="N9" s="166">
        <v>4054849</v>
      </c>
      <c r="O9" s="164">
        <v>3278159</v>
      </c>
      <c r="P9" s="167">
        <f t="shared" ref="P9:P72" si="6">IFERROR(O9/N9,"")</f>
        <v>0.8084540262781672</v>
      </c>
      <c r="Q9" s="257">
        <f t="shared" ref="Q9:Q72" si="7">IFERROR(K9/N9-1,"")</f>
        <v>0.13455519552022777</v>
      </c>
      <c r="R9" s="257">
        <f t="shared" ref="R9:R72" si="8">IFERROR(L9/O9-1,"")</f>
        <v>0.1092247203384582</v>
      </c>
      <c r="S9" s="258">
        <f t="shared" ref="S9:S72" si="9">IFERROR(M9-P9,"")</f>
        <v>-1.8049826688996573E-2</v>
      </c>
    </row>
    <row r="10" spans="1:19" x14ac:dyDescent="0.25">
      <c r="A10" s="163" t="s">
        <v>117</v>
      </c>
      <c r="B10" s="166">
        <v>362703</v>
      </c>
      <c r="C10" s="164">
        <v>300124</v>
      </c>
      <c r="D10" s="165">
        <f t="shared" si="0"/>
        <v>0.82746489552057745</v>
      </c>
      <c r="E10" s="166">
        <v>292036</v>
      </c>
      <c r="F10" s="164">
        <v>234780</v>
      </c>
      <c r="G10" s="167">
        <f t="shared" si="1"/>
        <v>0.80394197975592052</v>
      </c>
      <c r="H10" s="168">
        <f t="shared" si="2"/>
        <v>0.24198044076757652</v>
      </c>
      <c r="I10" s="168">
        <f t="shared" si="3"/>
        <v>0.27832012948292029</v>
      </c>
      <c r="J10" s="258">
        <f t="shared" si="4"/>
        <v>2.3522915764656926E-2</v>
      </c>
      <c r="K10" s="166">
        <v>3173839</v>
      </c>
      <c r="L10" s="164">
        <v>2554261</v>
      </c>
      <c r="M10" s="262">
        <f t="shared" si="5"/>
        <v>0.80478593904731777</v>
      </c>
      <c r="N10" s="166">
        <v>2652721</v>
      </c>
      <c r="O10" s="164">
        <v>2264385</v>
      </c>
      <c r="P10" s="167">
        <f t="shared" si="6"/>
        <v>0.85360842696989248</v>
      </c>
      <c r="Q10" s="257">
        <f t="shared" si="7"/>
        <v>0.19644659200873371</v>
      </c>
      <c r="R10" s="257">
        <f t="shared" si="8"/>
        <v>0.12801533308160939</v>
      </c>
      <c r="S10" s="258">
        <f t="shared" si="9"/>
        <v>-4.8822487922574709E-2</v>
      </c>
    </row>
    <row r="11" spans="1:19" x14ac:dyDescent="0.25">
      <c r="A11" s="163" t="s">
        <v>118</v>
      </c>
      <c r="B11" s="166">
        <v>297948</v>
      </c>
      <c r="C11" s="164">
        <v>246048</v>
      </c>
      <c r="D11" s="165">
        <f t="shared" si="0"/>
        <v>0.8258085303475774</v>
      </c>
      <c r="E11" s="166">
        <v>304686</v>
      </c>
      <c r="F11" s="164">
        <v>256493</v>
      </c>
      <c r="G11" s="167">
        <f t="shared" si="1"/>
        <v>0.84182732386785086</v>
      </c>
      <c r="H11" s="168">
        <f t="shared" si="2"/>
        <v>-2.2114570410192824E-2</v>
      </c>
      <c r="I11" s="168">
        <f t="shared" si="3"/>
        <v>-4.0722358894784705E-2</v>
      </c>
      <c r="J11" s="258">
        <f t="shared" si="4"/>
        <v>-1.6018793520273467E-2</v>
      </c>
      <c r="K11" s="166">
        <v>2933487</v>
      </c>
      <c r="L11" s="164">
        <v>2458971</v>
      </c>
      <c r="M11" s="262">
        <f t="shared" si="5"/>
        <v>0.83824165574962495</v>
      </c>
      <c r="N11" s="166">
        <v>2961654</v>
      </c>
      <c r="O11" s="164">
        <v>2445668</v>
      </c>
      <c r="P11" s="167">
        <f t="shared" si="6"/>
        <v>0.82577775796902675</v>
      </c>
      <c r="Q11" s="257">
        <f t="shared" si="7"/>
        <v>-9.5105640294240734E-3</v>
      </c>
      <c r="R11" s="257">
        <f t="shared" si="8"/>
        <v>5.4394136898385792E-3</v>
      </c>
      <c r="S11" s="258">
        <f t="shared" si="9"/>
        <v>1.2463897780598199E-2</v>
      </c>
    </row>
    <row r="12" spans="1:19" x14ac:dyDescent="0.25">
      <c r="A12" s="163" t="s">
        <v>159</v>
      </c>
      <c r="B12" s="166">
        <v>195230</v>
      </c>
      <c r="C12" s="164">
        <v>168970</v>
      </c>
      <c r="D12" s="165">
        <f t="shared" si="0"/>
        <v>0.86549198381396297</v>
      </c>
      <c r="E12" s="166">
        <v>173022</v>
      </c>
      <c r="F12" s="164">
        <v>149543</v>
      </c>
      <c r="G12" s="167">
        <f t="shared" si="1"/>
        <v>0.86430049357885119</v>
      </c>
      <c r="H12" s="168">
        <f t="shared" si="2"/>
        <v>0.1283536197708961</v>
      </c>
      <c r="I12" s="168">
        <f t="shared" si="3"/>
        <v>0.12990912312846481</v>
      </c>
      <c r="J12" s="258">
        <f t="shared" si="4"/>
        <v>1.1914902351117806E-3</v>
      </c>
      <c r="K12" s="166">
        <v>1808765</v>
      </c>
      <c r="L12" s="164">
        <v>1529123</v>
      </c>
      <c r="M12" s="262">
        <f t="shared" si="5"/>
        <v>0.84539616810365081</v>
      </c>
      <c r="N12" s="166">
        <v>1709303</v>
      </c>
      <c r="O12" s="164">
        <v>1453435</v>
      </c>
      <c r="P12" s="167">
        <f t="shared" si="6"/>
        <v>0.85030857606872512</v>
      </c>
      <c r="Q12" s="257">
        <f t="shared" si="7"/>
        <v>5.8188630102445238E-2</v>
      </c>
      <c r="R12" s="257">
        <f t="shared" si="8"/>
        <v>5.2075256203407694E-2</v>
      </c>
      <c r="S12" s="258">
        <f t="shared" si="9"/>
        <v>-4.9124079650743058E-3</v>
      </c>
    </row>
    <row r="13" spans="1:19" x14ac:dyDescent="0.25">
      <c r="A13" s="163" t="s">
        <v>119</v>
      </c>
      <c r="B13" s="166">
        <v>153397</v>
      </c>
      <c r="C13" s="164">
        <v>124051</v>
      </c>
      <c r="D13" s="165">
        <f t="shared" si="0"/>
        <v>0.80869247768861185</v>
      </c>
      <c r="E13" s="166">
        <v>161311</v>
      </c>
      <c r="F13" s="164">
        <v>139151</v>
      </c>
      <c r="G13" s="167">
        <f t="shared" si="1"/>
        <v>0.86262561139661897</v>
      </c>
      <c r="H13" s="168">
        <f t="shared" si="2"/>
        <v>-4.9060510442561212E-2</v>
      </c>
      <c r="I13" s="168">
        <f t="shared" si="3"/>
        <v>-0.1085152100955078</v>
      </c>
      <c r="J13" s="258">
        <f t="shared" si="4"/>
        <v>-5.3933133708007119E-2</v>
      </c>
      <c r="K13" s="166">
        <v>1596160</v>
      </c>
      <c r="L13" s="164">
        <v>1365856</v>
      </c>
      <c r="M13" s="262">
        <f t="shared" si="5"/>
        <v>0.85571371291098641</v>
      </c>
      <c r="N13" s="166">
        <v>1454856</v>
      </c>
      <c r="O13" s="164">
        <v>1238911</v>
      </c>
      <c r="P13" s="167">
        <f t="shared" si="6"/>
        <v>0.85156950241123519</v>
      </c>
      <c r="Q13" s="257">
        <f t="shared" si="7"/>
        <v>9.7125763649460906E-2</v>
      </c>
      <c r="R13" s="257">
        <f t="shared" si="8"/>
        <v>0.10246498739618914</v>
      </c>
      <c r="S13" s="258">
        <f t="shared" si="9"/>
        <v>4.1442104997512219E-3</v>
      </c>
    </row>
    <row r="14" spans="1:19" x14ac:dyDescent="0.25">
      <c r="A14" s="163" t="s">
        <v>160</v>
      </c>
      <c r="B14" s="166">
        <v>158043</v>
      </c>
      <c r="C14" s="164">
        <v>128555</v>
      </c>
      <c r="D14" s="165">
        <f t="shared" si="0"/>
        <v>0.813417867289282</v>
      </c>
      <c r="E14" s="166">
        <v>143047</v>
      </c>
      <c r="F14" s="164">
        <v>119585</v>
      </c>
      <c r="G14" s="167">
        <f t="shared" si="1"/>
        <v>0.83598397729417606</v>
      </c>
      <c r="H14" s="168">
        <f t="shared" si="2"/>
        <v>0.10483267737177293</v>
      </c>
      <c r="I14" s="168">
        <f t="shared" si="3"/>
        <v>7.5009407534389672E-2</v>
      </c>
      <c r="J14" s="258">
        <f t="shared" si="4"/>
        <v>-2.2566110004894058E-2</v>
      </c>
      <c r="K14" s="166">
        <v>1417879</v>
      </c>
      <c r="L14" s="164">
        <v>1178132</v>
      </c>
      <c r="M14" s="262">
        <f t="shared" si="5"/>
        <v>0.83091152347978914</v>
      </c>
      <c r="N14" s="166">
        <v>1286064</v>
      </c>
      <c r="O14" s="164">
        <v>1083273</v>
      </c>
      <c r="P14" s="167">
        <f t="shared" si="6"/>
        <v>0.84231655656328142</v>
      </c>
      <c r="Q14" s="257">
        <f t="shared" si="7"/>
        <v>0.10249489916520482</v>
      </c>
      <c r="R14" s="257">
        <f t="shared" si="8"/>
        <v>8.7567030656168887E-2</v>
      </c>
      <c r="S14" s="258">
        <f t="shared" si="9"/>
        <v>-1.1405033083492278E-2</v>
      </c>
    </row>
    <row r="15" spans="1:19" x14ac:dyDescent="0.25">
      <c r="A15" s="163" t="s">
        <v>120</v>
      </c>
      <c r="B15" s="166">
        <v>133139</v>
      </c>
      <c r="C15" s="164">
        <v>106675</v>
      </c>
      <c r="D15" s="165">
        <f t="shared" si="0"/>
        <v>0.80123029315226946</v>
      </c>
      <c r="E15" s="166">
        <v>140804</v>
      </c>
      <c r="F15" s="164">
        <v>117140</v>
      </c>
      <c r="G15" s="167">
        <f t="shared" si="1"/>
        <v>0.83193659271043441</v>
      </c>
      <c r="H15" s="168">
        <f t="shared" si="2"/>
        <v>-5.4437373938240441E-2</v>
      </c>
      <c r="I15" s="168">
        <f t="shared" si="3"/>
        <v>-8.9337544818166248E-2</v>
      </c>
      <c r="J15" s="258">
        <f t="shared" si="4"/>
        <v>-3.0706299558164951E-2</v>
      </c>
      <c r="K15" s="166">
        <v>1283943</v>
      </c>
      <c r="L15" s="164">
        <v>1062969</v>
      </c>
      <c r="M15" s="262">
        <f t="shared" si="5"/>
        <v>0.827894228949416</v>
      </c>
      <c r="N15" s="166">
        <v>1378776</v>
      </c>
      <c r="O15" s="164">
        <v>1143892</v>
      </c>
      <c r="P15" s="167">
        <f t="shared" si="6"/>
        <v>0.82964310373838823</v>
      </c>
      <c r="Q15" s="257">
        <f t="shared" si="7"/>
        <v>-6.8780570593047763E-2</v>
      </c>
      <c r="R15" s="257">
        <f t="shared" si="8"/>
        <v>-7.0743566700352867E-2</v>
      </c>
      <c r="S15" s="258">
        <f t="shared" si="9"/>
        <v>-1.7488747889722323E-3</v>
      </c>
    </row>
    <row r="16" spans="1:19" x14ac:dyDescent="0.25">
      <c r="A16" s="163" t="s">
        <v>161</v>
      </c>
      <c r="B16" s="166">
        <v>120027</v>
      </c>
      <c r="C16" s="164">
        <v>99765</v>
      </c>
      <c r="D16" s="165">
        <f t="shared" si="0"/>
        <v>0.8311879827038916</v>
      </c>
      <c r="E16" s="166">
        <v>110800</v>
      </c>
      <c r="F16" s="164">
        <v>94392</v>
      </c>
      <c r="G16" s="167">
        <f t="shared" si="1"/>
        <v>0.85191335740072205</v>
      </c>
      <c r="H16" s="168">
        <f t="shared" si="2"/>
        <v>8.327617328519854E-2</v>
      </c>
      <c r="I16" s="168">
        <f t="shared" si="3"/>
        <v>5.6922196796338698E-2</v>
      </c>
      <c r="J16" s="258">
        <f t="shared" si="4"/>
        <v>-2.0725374696830445E-2</v>
      </c>
      <c r="K16" s="166">
        <v>1133230</v>
      </c>
      <c r="L16" s="164">
        <v>977883</v>
      </c>
      <c r="M16" s="262">
        <f t="shared" si="5"/>
        <v>0.86291661886819093</v>
      </c>
      <c r="N16" s="166">
        <v>1089334</v>
      </c>
      <c r="O16" s="164">
        <v>942598</v>
      </c>
      <c r="P16" s="167">
        <f t="shared" si="6"/>
        <v>0.86529751205782612</v>
      </c>
      <c r="Q16" s="257">
        <f t="shared" si="7"/>
        <v>4.0296180969289441E-2</v>
      </c>
      <c r="R16" s="257">
        <f t="shared" si="8"/>
        <v>3.7433773464403686E-2</v>
      </c>
      <c r="S16" s="258">
        <f t="shared" si="9"/>
        <v>-2.3808931896351915E-3</v>
      </c>
    </row>
    <row r="17" spans="1:19" x14ac:dyDescent="0.25">
      <c r="A17" s="163" t="s">
        <v>121</v>
      </c>
      <c r="B17" s="166">
        <v>81119</v>
      </c>
      <c r="C17" s="164">
        <v>66468</v>
      </c>
      <c r="D17" s="165">
        <f t="shared" si="0"/>
        <v>0.81938879917158747</v>
      </c>
      <c r="E17" s="166">
        <v>105940</v>
      </c>
      <c r="F17" s="164">
        <v>83951</v>
      </c>
      <c r="G17" s="167">
        <f t="shared" si="1"/>
        <v>0.79243911648102705</v>
      </c>
      <c r="H17" s="168">
        <f t="shared" si="2"/>
        <v>-0.23429299603549181</v>
      </c>
      <c r="I17" s="168">
        <f t="shared" si="3"/>
        <v>-0.2082524329668497</v>
      </c>
      <c r="J17" s="258">
        <f t="shared" si="4"/>
        <v>2.6949682690560417E-2</v>
      </c>
      <c r="K17" s="166">
        <v>916266</v>
      </c>
      <c r="L17" s="164">
        <v>774421</v>
      </c>
      <c r="M17" s="262">
        <f t="shared" si="5"/>
        <v>0.84519233497696089</v>
      </c>
      <c r="N17" s="166">
        <v>795958</v>
      </c>
      <c r="O17" s="164">
        <v>663273</v>
      </c>
      <c r="P17" s="167">
        <f t="shared" si="6"/>
        <v>0.83330150585834928</v>
      </c>
      <c r="Q17" s="257">
        <f t="shared" si="7"/>
        <v>0.1511486786991274</v>
      </c>
      <c r="R17" s="257">
        <f t="shared" si="8"/>
        <v>0.16757504074491192</v>
      </c>
      <c r="S17" s="258">
        <f t="shared" si="9"/>
        <v>1.1890829118611612E-2</v>
      </c>
    </row>
    <row r="18" spans="1:19" x14ac:dyDescent="0.25">
      <c r="A18" s="163" t="s">
        <v>122</v>
      </c>
      <c r="B18" s="166">
        <v>97322</v>
      </c>
      <c r="C18" s="164">
        <v>77063</v>
      </c>
      <c r="D18" s="165">
        <f t="shared" si="0"/>
        <v>0.79183535069151889</v>
      </c>
      <c r="E18" s="166">
        <v>83697</v>
      </c>
      <c r="F18" s="164">
        <v>73665</v>
      </c>
      <c r="G18" s="167">
        <f t="shared" si="1"/>
        <v>0.88013907308505679</v>
      </c>
      <c r="H18" s="168">
        <f t="shared" si="2"/>
        <v>0.16278958624562412</v>
      </c>
      <c r="I18" s="168">
        <f t="shared" si="3"/>
        <v>4.6127740446616494E-2</v>
      </c>
      <c r="J18" s="258">
        <f t="shared" si="4"/>
        <v>-8.8303722393537898E-2</v>
      </c>
      <c r="K18" s="166">
        <v>875948</v>
      </c>
      <c r="L18" s="164">
        <v>724709</v>
      </c>
      <c r="M18" s="262">
        <f t="shared" si="5"/>
        <v>0.82734249065012988</v>
      </c>
      <c r="N18" s="166">
        <v>741971</v>
      </c>
      <c r="O18" s="164">
        <v>660773</v>
      </c>
      <c r="P18" s="167">
        <f t="shared" si="6"/>
        <v>0.89056445602321388</v>
      </c>
      <c r="Q18" s="257">
        <f t="shared" si="7"/>
        <v>0.18056905189016814</v>
      </c>
      <c r="R18" s="257">
        <f t="shared" si="8"/>
        <v>9.6759401488862196E-2</v>
      </c>
      <c r="S18" s="258">
        <f t="shared" si="9"/>
        <v>-6.3221965373083999E-2</v>
      </c>
    </row>
    <row r="19" spans="1:19" x14ac:dyDescent="0.25">
      <c r="A19" s="163" t="s">
        <v>123</v>
      </c>
      <c r="B19" s="166">
        <v>80345</v>
      </c>
      <c r="C19" s="164">
        <v>62369</v>
      </c>
      <c r="D19" s="165">
        <f t="shared" si="0"/>
        <v>0.77626485780073429</v>
      </c>
      <c r="E19" s="166">
        <v>64514</v>
      </c>
      <c r="F19" s="164">
        <v>54074</v>
      </c>
      <c r="G19" s="167">
        <f t="shared" si="1"/>
        <v>0.83817465976377226</v>
      </c>
      <c r="H19" s="168">
        <f t="shared" si="2"/>
        <v>0.24538859782372824</v>
      </c>
      <c r="I19" s="168">
        <f t="shared" si="3"/>
        <v>0.15340089506971921</v>
      </c>
      <c r="J19" s="258">
        <f t="shared" si="4"/>
        <v>-6.1909801963037969E-2</v>
      </c>
      <c r="K19" s="166">
        <v>695681</v>
      </c>
      <c r="L19" s="164">
        <v>564680</v>
      </c>
      <c r="M19" s="262">
        <f t="shared" si="5"/>
        <v>0.81169386543545097</v>
      </c>
      <c r="N19" s="166">
        <v>631588</v>
      </c>
      <c r="O19" s="164">
        <v>528983</v>
      </c>
      <c r="P19" s="167">
        <f t="shared" si="6"/>
        <v>0.83754441186342998</v>
      </c>
      <c r="Q19" s="257">
        <f t="shared" si="7"/>
        <v>0.10147912879915388</v>
      </c>
      <c r="R19" s="257">
        <f t="shared" si="8"/>
        <v>6.7482319847707695E-2</v>
      </c>
      <c r="S19" s="258">
        <f t="shared" si="9"/>
        <v>-2.5850546427979015E-2</v>
      </c>
    </row>
    <row r="20" spans="1:19" x14ac:dyDescent="0.25">
      <c r="A20" s="163" t="s">
        <v>125</v>
      </c>
      <c r="B20" s="166">
        <v>50002</v>
      </c>
      <c r="C20" s="164">
        <v>38462</v>
      </c>
      <c r="D20" s="165">
        <f t="shared" si="0"/>
        <v>0.76920923163073474</v>
      </c>
      <c r="E20" s="166">
        <v>47643</v>
      </c>
      <c r="F20" s="164">
        <v>38536</v>
      </c>
      <c r="G20" s="167">
        <f t="shared" si="1"/>
        <v>0.80884914887811432</v>
      </c>
      <c r="H20" s="168">
        <f t="shared" si="2"/>
        <v>4.9514094410511467E-2</v>
      </c>
      <c r="I20" s="168">
        <f t="shared" si="3"/>
        <v>-1.9202823334025787E-3</v>
      </c>
      <c r="J20" s="258">
        <f t="shared" si="4"/>
        <v>-3.9639917247379586E-2</v>
      </c>
      <c r="K20" s="166">
        <v>501630</v>
      </c>
      <c r="L20" s="164">
        <v>416003</v>
      </c>
      <c r="M20" s="262">
        <f t="shared" si="5"/>
        <v>0.82930247393497203</v>
      </c>
      <c r="N20" s="166">
        <v>379773</v>
      </c>
      <c r="O20" s="164">
        <v>314176</v>
      </c>
      <c r="P20" s="167">
        <f t="shared" si="6"/>
        <v>0.82727313421438597</v>
      </c>
      <c r="Q20" s="257">
        <f t="shared" si="7"/>
        <v>0.32086799219533768</v>
      </c>
      <c r="R20" s="257">
        <f t="shared" si="8"/>
        <v>0.32410814320635573</v>
      </c>
      <c r="S20" s="258">
        <f t="shared" si="9"/>
        <v>2.0293397205860542E-3</v>
      </c>
    </row>
    <row r="21" spans="1:19" x14ac:dyDescent="0.25">
      <c r="A21" s="163" t="s">
        <v>124</v>
      </c>
      <c r="B21" s="166">
        <v>29358</v>
      </c>
      <c r="C21" s="164">
        <v>25839</v>
      </c>
      <c r="D21" s="165">
        <f t="shared" si="0"/>
        <v>0.88013488657265482</v>
      </c>
      <c r="E21" s="166">
        <v>52029</v>
      </c>
      <c r="F21" s="164">
        <v>43206</v>
      </c>
      <c r="G21" s="167">
        <f t="shared" si="1"/>
        <v>0.83042149570431878</v>
      </c>
      <c r="H21" s="168">
        <f t="shared" si="2"/>
        <v>-0.43573776163293543</v>
      </c>
      <c r="I21" s="168">
        <f t="shared" si="3"/>
        <v>-0.40195806138036383</v>
      </c>
      <c r="J21" s="258">
        <f t="shared" si="4"/>
        <v>4.9713390868336038E-2</v>
      </c>
      <c r="K21" s="166">
        <v>493399</v>
      </c>
      <c r="L21" s="164">
        <v>386361</v>
      </c>
      <c r="M21" s="262">
        <f t="shared" si="5"/>
        <v>0.78305995755970326</v>
      </c>
      <c r="N21" s="166">
        <v>366662</v>
      </c>
      <c r="O21" s="164">
        <v>319346</v>
      </c>
      <c r="P21" s="167">
        <f t="shared" si="6"/>
        <v>0.87095472124190676</v>
      </c>
      <c r="Q21" s="257">
        <f t="shared" si="7"/>
        <v>0.34565076282789065</v>
      </c>
      <c r="R21" s="257">
        <f t="shared" si="8"/>
        <v>0.20985075748561122</v>
      </c>
      <c r="S21" s="258">
        <f t="shared" si="9"/>
        <v>-8.7894763682203503E-2</v>
      </c>
    </row>
    <row r="22" spans="1:19" x14ac:dyDescent="0.25">
      <c r="A22" s="163" t="s">
        <v>126</v>
      </c>
      <c r="B22" s="166">
        <v>46438</v>
      </c>
      <c r="C22" s="164">
        <v>39489</v>
      </c>
      <c r="D22" s="165">
        <f t="shared" si="0"/>
        <v>0.85035961927731596</v>
      </c>
      <c r="E22" s="166">
        <v>34927</v>
      </c>
      <c r="F22" s="164">
        <v>31351</v>
      </c>
      <c r="G22" s="167">
        <f t="shared" si="1"/>
        <v>0.89761502562487472</v>
      </c>
      <c r="H22" s="168">
        <f t="shared" si="2"/>
        <v>0.32957310962865405</v>
      </c>
      <c r="I22" s="168">
        <f t="shared" si="3"/>
        <v>0.25957704698414719</v>
      </c>
      <c r="J22" s="258">
        <f t="shared" si="4"/>
        <v>-4.7255406347558759E-2</v>
      </c>
      <c r="K22" s="166">
        <v>435712</v>
      </c>
      <c r="L22" s="164">
        <v>353936</v>
      </c>
      <c r="M22" s="262">
        <f t="shared" si="5"/>
        <v>0.81231639247943599</v>
      </c>
      <c r="N22" s="166">
        <v>363361</v>
      </c>
      <c r="O22" s="164">
        <v>315506</v>
      </c>
      <c r="P22" s="167">
        <f t="shared" si="6"/>
        <v>0.86829901943246524</v>
      </c>
      <c r="Q22" s="257">
        <f t="shared" si="7"/>
        <v>0.19911603061418259</v>
      </c>
      <c r="R22" s="257">
        <f t="shared" si="8"/>
        <v>0.12180433969560012</v>
      </c>
      <c r="S22" s="258">
        <f t="shared" si="9"/>
        <v>-5.5982626953029246E-2</v>
      </c>
    </row>
    <row r="23" spans="1:19" x14ac:dyDescent="0.25">
      <c r="A23" s="163" t="s">
        <v>162</v>
      </c>
      <c r="B23" s="166">
        <v>35253</v>
      </c>
      <c r="C23" s="164">
        <v>27947</v>
      </c>
      <c r="D23" s="165">
        <f t="shared" si="0"/>
        <v>0.79275522650554564</v>
      </c>
      <c r="E23" s="166">
        <v>31856</v>
      </c>
      <c r="F23" s="164">
        <v>26346</v>
      </c>
      <c r="G23" s="167">
        <f t="shared" si="1"/>
        <v>0.82703415369161226</v>
      </c>
      <c r="H23" s="168">
        <f t="shared" si="2"/>
        <v>0.10663611250627825</v>
      </c>
      <c r="I23" s="168">
        <f t="shared" si="3"/>
        <v>6.0768238062703928E-2</v>
      </c>
      <c r="J23" s="258">
        <f t="shared" si="4"/>
        <v>-3.4278927186066621E-2</v>
      </c>
      <c r="K23" s="166">
        <v>371744</v>
      </c>
      <c r="L23" s="164">
        <v>293384</v>
      </c>
      <c r="M23" s="262">
        <f t="shared" si="5"/>
        <v>0.78920977877248855</v>
      </c>
      <c r="N23" s="166">
        <v>288320</v>
      </c>
      <c r="O23" s="164">
        <v>250396</v>
      </c>
      <c r="P23" s="167">
        <f t="shared" si="6"/>
        <v>0.86846559378468369</v>
      </c>
      <c r="Q23" s="257">
        <f t="shared" si="7"/>
        <v>0.28934517203107668</v>
      </c>
      <c r="R23" s="257">
        <f t="shared" si="8"/>
        <v>0.17168005878688164</v>
      </c>
      <c r="S23" s="258">
        <f t="shared" si="9"/>
        <v>-7.9255815012195141E-2</v>
      </c>
    </row>
    <row r="24" spans="1:19" x14ac:dyDescent="0.25">
      <c r="A24" s="163" t="s">
        <v>130</v>
      </c>
      <c r="B24" s="166">
        <v>38214</v>
      </c>
      <c r="C24" s="164">
        <v>31386</v>
      </c>
      <c r="D24" s="165">
        <f t="shared" si="0"/>
        <v>0.82132202857591463</v>
      </c>
      <c r="E24" s="166">
        <v>33780</v>
      </c>
      <c r="F24" s="164">
        <v>26669</v>
      </c>
      <c r="G24" s="167">
        <f t="shared" si="1"/>
        <v>0.78949082297217288</v>
      </c>
      <c r="H24" s="168">
        <f t="shared" si="2"/>
        <v>0.13126110124333934</v>
      </c>
      <c r="I24" s="168">
        <f t="shared" si="3"/>
        <v>0.17687202369792643</v>
      </c>
      <c r="J24" s="258">
        <f t="shared" si="4"/>
        <v>3.1831205603741752E-2</v>
      </c>
      <c r="K24" s="166">
        <v>347756</v>
      </c>
      <c r="L24" s="164">
        <v>297152</v>
      </c>
      <c r="M24" s="262">
        <f t="shared" si="5"/>
        <v>0.85448417856198022</v>
      </c>
      <c r="N24" s="166">
        <v>232047</v>
      </c>
      <c r="O24" s="164">
        <v>196646</v>
      </c>
      <c r="P24" s="167">
        <f t="shared" si="6"/>
        <v>0.8474403892314919</v>
      </c>
      <c r="Q24" s="257">
        <f t="shared" si="7"/>
        <v>0.49864467112266042</v>
      </c>
      <c r="R24" s="257">
        <f t="shared" si="8"/>
        <v>0.51110116656326587</v>
      </c>
      <c r="S24" s="258">
        <f t="shared" si="9"/>
        <v>7.0437893304883259E-3</v>
      </c>
    </row>
    <row r="25" spans="1:19" x14ac:dyDescent="0.25">
      <c r="A25" s="163" t="s">
        <v>128</v>
      </c>
      <c r="B25" s="166">
        <v>38004</v>
      </c>
      <c r="C25" s="164">
        <v>32911</v>
      </c>
      <c r="D25" s="165">
        <f t="shared" si="0"/>
        <v>0.86598779075886745</v>
      </c>
      <c r="E25" s="166">
        <v>25476</v>
      </c>
      <c r="F25" s="164">
        <v>21547</v>
      </c>
      <c r="G25" s="167">
        <f t="shared" si="1"/>
        <v>0.84577641701994033</v>
      </c>
      <c r="H25" s="168">
        <f t="shared" si="2"/>
        <v>0.49175694771549683</v>
      </c>
      <c r="I25" s="168">
        <f t="shared" si="3"/>
        <v>0.52740520722142303</v>
      </c>
      <c r="J25" s="258">
        <f t="shared" si="4"/>
        <v>2.0211373738927119E-2</v>
      </c>
      <c r="K25" s="166">
        <v>343292</v>
      </c>
      <c r="L25" s="164">
        <v>302673</v>
      </c>
      <c r="M25" s="262">
        <f t="shared" si="5"/>
        <v>0.88167798841802314</v>
      </c>
      <c r="N25" s="166">
        <v>285084</v>
      </c>
      <c r="O25" s="164">
        <v>245125</v>
      </c>
      <c r="P25" s="167">
        <f t="shared" si="6"/>
        <v>0.85983429445356452</v>
      </c>
      <c r="Q25" s="257">
        <f t="shared" si="7"/>
        <v>0.20417841758920185</v>
      </c>
      <c r="R25" s="257">
        <f t="shared" si="8"/>
        <v>0.2347700152983172</v>
      </c>
      <c r="S25" s="258">
        <f t="shared" si="9"/>
        <v>2.1843693964458621E-2</v>
      </c>
    </row>
    <row r="26" spans="1:19" x14ac:dyDescent="0.25">
      <c r="A26" s="163" t="s">
        <v>127</v>
      </c>
      <c r="B26" s="166">
        <v>50820</v>
      </c>
      <c r="C26" s="164">
        <v>42367</v>
      </c>
      <c r="D26" s="165">
        <f t="shared" si="0"/>
        <v>0.83366784730421095</v>
      </c>
      <c r="E26" s="166">
        <v>8783</v>
      </c>
      <c r="F26" s="164">
        <v>7222</v>
      </c>
      <c r="G26" s="167">
        <f t="shared" si="1"/>
        <v>0.82227029488785153</v>
      </c>
      <c r="H26" s="168">
        <f t="shared" si="2"/>
        <v>4.7861778435614255</v>
      </c>
      <c r="I26" s="168">
        <f t="shared" si="3"/>
        <v>4.8663805040155079</v>
      </c>
      <c r="J26" s="258">
        <f t="shared" si="4"/>
        <v>1.1397552416359424E-2</v>
      </c>
      <c r="K26" s="166">
        <v>339498</v>
      </c>
      <c r="L26" s="164">
        <v>296565</v>
      </c>
      <c r="M26" s="262">
        <f t="shared" si="5"/>
        <v>0.87353975575702947</v>
      </c>
      <c r="N26" s="166">
        <v>83643</v>
      </c>
      <c r="O26" s="164">
        <v>63894</v>
      </c>
      <c r="P26" s="167">
        <f t="shared" si="6"/>
        <v>0.76388938703776765</v>
      </c>
      <c r="Q26" s="257">
        <f t="shared" si="7"/>
        <v>3.0588931530432912</v>
      </c>
      <c r="R26" s="257">
        <f t="shared" si="8"/>
        <v>3.6415156352709177</v>
      </c>
      <c r="S26" s="258">
        <f t="shared" si="9"/>
        <v>0.10965036871926181</v>
      </c>
    </row>
    <row r="27" spans="1:19" x14ac:dyDescent="0.25">
      <c r="A27" s="163" t="s">
        <v>131</v>
      </c>
      <c r="B27" s="166">
        <v>40701</v>
      </c>
      <c r="C27" s="164">
        <v>28380</v>
      </c>
      <c r="D27" s="165">
        <f t="shared" si="0"/>
        <v>0.69728016510650848</v>
      </c>
      <c r="E27" s="166">
        <v>36245</v>
      </c>
      <c r="F27" s="164">
        <v>28540</v>
      </c>
      <c r="G27" s="167">
        <f t="shared" si="1"/>
        <v>0.78741895433852949</v>
      </c>
      <c r="H27" s="168">
        <f t="shared" si="2"/>
        <v>0.12294109532349284</v>
      </c>
      <c r="I27" s="168">
        <f t="shared" si="3"/>
        <v>-5.606166783461819E-3</v>
      </c>
      <c r="J27" s="258">
        <f t="shared" si="4"/>
        <v>-9.013878923202101E-2</v>
      </c>
      <c r="K27" s="166">
        <v>327921</v>
      </c>
      <c r="L27" s="164">
        <v>247458</v>
      </c>
      <c r="M27" s="262">
        <f t="shared" si="5"/>
        <v>0.7546268765952775</v>
      </c>
      <c r="N27" s="166">
        <v>341795</v>
      </c>
      <c r="O27" s="164">
        <v>262463</v>
      </c>
      <c r="P27" s="167">
        <f t="shared" si="6"/>
        <v>0.76789596102927193</v>
      </c>
      <c r="Q27" s="257">
        <f t="shared" si="7"/>
        <v>-4.05915826738249E-2</v>
      </c>
      <c r="R27" s="257">
        <f t="shared" si="8"/>
        <v>-5.716996300430921E-2</v>
      </c>
      <c r="S27" s="258">
        <f t="shared" si="9"/>
        <v>-1.3269084433994438E-2</v>
      </c>
    </row>
    <row r="28" spans="1:19" x14ac:dyDescent="0.25">
      <c r="A28" s="163" t="s">
        <v>129</v>
      </c>
      <c r="B28" s="166">
        <v>33716</v>
      </c>
      <c r="C28" s="164">
        <v>26484</v>
      </c>
      <c r="D28" s="165">
        <f t="shared" si="0"/>
        <v>0.78550243207972481</v>
      </c>
      <c r="E28" s="166">
        <v>33265</v>
      </c>
      <c r="F28" s="164">
        <v>25474</v>
      </c>
      <c r="G28" s="167">
        <f t="shared" si="1"/>
        <v>0.76578986923192549</v>
      </c>
      <c r="H28" s="168">
        <f t="shared" si="2"/>
        <v>1.3557793476627111E-2</v>
      </c>
      <c r="I28" s="168">
        <f t="shared" si="3"/>
        <v>3.9648268823113675E-2</v>
      </c>
      <c r="J28" s="258">
        <f t="shared" si="4"/>
        <v>1.971256284779932E-2</v>
      </c>
      <c r="K28" s="166">
        <v>326174</v>
      </c>
      <c r="L28" s="164">
        <v>251129</v>
      </c>
      <c r="M28" s="262">
        <f t="shared" si="5"/>
        <v>0.76992341510972673</v>
      </c>
      <c r="N28" s="166">
        <v>281059</v>
      </c>
      <c r="O28" s="164">
        <v>225087</v>
      </c>
      <c r="P28" s="167">
        <f t="shared" si="6"/>
        <v>0.80085320164093665</v>
      </c>
      <c r="Q28" s="257">
        <f t="shared" si="7"/>
        <v>0.16051789837720909</v>
      </c>
      <c r="R28" s="257">
        <f t="shared" si="8"/>
        <v>0.11569748586102269</v>
      </c>
      <c r="S28" s="258">
        <f t="shared" si="9"/>
        <v>-3.0929786531209924E-2</v>
      </c>
    </row>
    <row r="29" spans="1:19" x14ac:dyDescent="0.25">
      <c r="A29" s="163" t="s">
        <v>133</v>
      </c>
      <c r="B29" s="166">
        <v>34150</v>
      </c>
      <c r="C29" s="164">
        <v>27545</v>
      </c>
      <c r="D29" s="165">
        <f t="shared" si="0"/>
        <v>0.80658857979502196</v>
      </c>
      <c r="E29" s="166">
        <v>30296</v>
      </c>
      <c r="F29" s="164">
        <v>24012</v>
      </c>
      <c r="G29" s="167">
        <f t="shared" si="1"/>
        <v>0.79257987853181944</v>
      </c>
      <c r="H29" s="168">
        <f t="shared" si="2"/>
        <v>0.12721151307103251</v>
      </c>
      <c r="I29" s="168">
        <f t="shared" si="3"/>
        <v>0.14713476595035813</v>
      </c>
      <c r="J29" s="258">
        <f t="shared" si="4"/>
        <v>1.4008701263202528E-2</v>
      </c>
      <c r="K29" s="166">
        <v>316824</v>
      </c>
      <c r="L29" s="164">
        <v>271608</v>
      </c>
      <c r="M29" s="262">
        <f t="shared" si="5"/>
        <v>0.85728353912582378</v>
      </c>
      <c r="N29" s="166">
        <v>274943</v>
      </c>
      <c r="O29" s="164">
        <v>227799</v>
      </c>
      <c r="P29" s="167">
        <f t="shared" si="6"/>
        <v>0.82853173203173025</v>
      </c>
      <c r="Q29" s="257">
        <f t="shared" si="7"/>
        <v>0.15232611850456279</v>
      </c>
      <c r="R29" s="257">
        <f t="shared" si="8"/>
        <v>0.19231427706003967</v>
      </c>
      <c r="S29" s="258">
        <f t="shared" si="9"/>
        <v>2.8751807094093529E-2</v>
      </c>
    </row>
    <row r="30" spans="1:19" x14ac:dyDescent="0.25">
      <c r="A30" s="163" t="s">
        <v>132</v>
      </c>
      <c r="B30" s="166">
        <v>31280</v>
      </c>
      <c r="C30" s="164">
        <v>25406</v>
      </c>
      <c r="D30" s="165">
        <f t="shared" si="0"/>
        <v>0.81221227621483372</v>
      </c>
      <c r="E30" s="166">
        <v>28102</v>
      </c>
      <c r="F30" s="164">
        <v>23081</v>
      </c>
      <c r="G30" s="167">
        <f t="shared" si="1"/>
        <v>0.82132944274428865</v>
      </c>
      <c r="H30" s="168">
        <f t="shared" si="2"/>
        <v>0.1130880364386877</v>
      </c>
      <c r="I30" s="168">
        <f t="shared" si="3"/>
        <v>0.10073220397729732</v>
      </c>
      <c r="J30" s="258">
        <f t="shared" si="4"/>
        <v>-9.1171665294549342E-3</v>
      </c>
      <c r="K30" s="166">
        <v>297589</v>
      </c>
      <c r="L30" s="164">
        <v>250533</v>
      </c>
      <c r="M30" s="262">
        <f t="shared" si="5"/>
        <v>0.8418758757884196</v>
      </c>
      <c r="N30" s="166">
        <v>245931</v>
      </c>
      <c r="O30" s="164">
        <v>212613</v>
      </c>
      <c r="P30" s="167">
        <f t="shared" si="6"/>
        <v>0.86452297595667082</v>
      </c>
      <c r="Q30" s="257">
        <f t="shared" si="7"/>
        <v>0.21005078660274634</v>
      </c>
      <c r="R30" s="257">
        <f t="shared" si="8"/>
        <v>0.17835221740909546</v>
      </c>
      <c r="S30" s="258">
        <f t="shared" si="9"/>
        <v>-2.2647100168251222E-2</v>
      </c>
    </row>
    <row r="31" spans="1:19" x14ac:dyDescent="0.25">
      <c r="A31" s="163" t="s">
        <v>134</v>
      </c>
      <c r="B31" s="166">
        <v>29818</v>
      </c>
      <c r="C31" s="164">
        <v>21197</v>
      </c>
      <c r="D31" s="165">
        <f t="shared" si="0"/>
        <v>0.71087933463008923</v>
      </c>
      <c r="E31" s="166">
        <v>27306</v>
      </c>
      <c r="F31" s="164">
        <v>19280</v>
      </c>
      <c r="G31" s="167">
        <f t="shared" si="1"/>
        <v>0.70607192558412069</v>
      </c>
      <c r="H31" s="168">
        <f t="shared" si="2"/>
        <v>9.199443345784819E-2</v>
      </c>
      <c r="I31" s="168">
        <f t="shared" si="3"/>
        <v>9.9429460580912954E-2</v>
      </c>
      <c r="J31" s="258">
        <f t="shared" si="4"/>
        <v>4.807409045968547E-3</v>
      </c>
      <c r="K31" s="166">
        <v>294792</v>
      </c>
      <c r="L31" s="164">
        <v>239243</v>
      </c>
      <c r="M31" s="262">
        <f t="shared" si="5"/>
        <v>0.81156544275285625</v>
      </c>
      <c r="N31" s="166">
        <v>258826</v>
      </c>
      <c r="O31" s="164">
        <v>203443</v>
      </c>
      <c r="P31" s="167">
        <f t="shared" si="6"/>
        <v>0.78602226978742473</v>
      </c>
      <c r="Q31" s="257">
        <f t="shared" si="7"/>
        <v>0.13895821903518191</v>
      </c>
      <c r="R31" s="257">
        <f t="shared" si="8"/>
        <v>0.17597066500199077</v>
      </c>
      <c r="S31" s="258">
        <f t="shared" si="9"/>
        <v>2.5543172965431515E-2</v>
      </c>
    </row>
    <row r="32" spans="1:19" x14ac:dyDescent="0.25">
      <c r="A32" s="163" t="s">
        <v>137</v>
      </c>
      <c r="B32" s="166">
        <v>28617</v>
      </c>
      <c r="C32" s="164">
        <v>22341</v>
      </c>
      <c r="D32" s="165">
        <f t="shared" si="0"/>
        <v>0.78068979976936781</v>
      </c>
      <c r="E32" s="166">
        <v>28816</v>
      </c>
      <c r="F32" s="164">
        <v>25441</v>
      </c>
      <c r="G32" s="167">
        <f t="shared" si="1"/>
        <v>0.88287756801776796</v>
      </c>
      <c r="H32" s="168">
        <f t="shared" si="2"/>
        <v>-6.9058856191005491E-3</v>
      </c>
      <c r="I32" s="168">
        <f t="shared" si="3"/>
        <v>-0.12185055618882901</v>
      </c>
      <c r="J32" s="258">
        <f t="shared" si="4"/>
        <v>-0.10218776824840015</v>
      </c>
      <c r="K32" s="166">
        <v>265047</v>
      </c>
      <c r="L32" s="164">
        <v>226400</v>
      </c>
      <c r="M32" s="262">
        <f t="shared" si="5"/>
        <v>0.85418812512497788</v>
      </c>
      <c r="N32" s="166">
        <v>275851</v>
      </c>
      <c r="O32" s="164">
        <v>237514</v>
      </c>
      <c r="P32" s="167">
        <f t="shared" si="6"/>
        <v>0.86102279853979136</v>
      </c>
      <c r="Q32" s="257">
        <f t="shared" si="7"/>
        <v>-3.9166071538620506E-2</v>
      </c>
      <c r="R32" s="257">
        <f t="shared" si="8"/>
        <v>-4.6793031147637665E-2</v>
      </c>
      <c r="S32" s="258">
        <f t="shared" si="9"/>
        <v>-6.8346734148134747E-3</v>
      </c>
    </row>
    <row r="33" spans="1:19" x14ac:dyDescent="0.25">
      <c r="A33" s="163" t="s">
        <v>135</v>
      </c>
      <c r="B33" s="166">
        <v>23196</v>
      </c>
      <c r="C33" s="164">
        <v>20539</v>
      </c>
      <c r="D33" s="165">
        <f t="shared" si="0"/>
        <v>0.88545438868770476</v>
      </c>
      <c r="E33" s="166">
        <v>16349</v>
      </c>
      <c r="F33" s="164">
        <v>14596</v>
      </c>
      <c r="G33" s="167">
        <f t="shared" si="1"/>
        <v>0.89277631659428713</v>
      </c>
      <c r="H33" s="168">
        <f t="shared" si="2"/>
        <v>0.41880237323383684</v>
      </c>
      <c r="I33" s="168">
        <f t="shared" si="3"/>
        <v>0.40716634694436826</v>
      </c>
      <c r="J33" s="258">
        <f t="shared" si="4"/>
        <v>-7.3219279065823706E-3</v>
      </c>
      <c r="K33" s="166">
        <v>247165</v>
      </c>
      <c r="L33" s="164">
        <v>214558</v>
      </c>
      <c r="M33" s="262">
        <f t="shared" si="5"/>
        <v>0.86807598163170352</v>
      </c>
      <c r="N33" s="166">
        <v>159631</v>
      </c>
      <c r="O33" s="164">
        <v>138293</v>
      </c>
      <c r="P33" s="167">
        <f t="shared" si="6"/>
        <v>0.86632922176770177</v>
      </c>
      <c r="Q33" s="257">
        <f t="shared" si="7"/>
        <v>0.54835213711622433</v>
      </c>
      <c r="R33" s="257">
        <f t="shared" si="8"/>
        <v>0.55147404423940483</v>
      </c>
      <c r="S33" s="258">
        <f t="shared" si="9"/>
        <v>1.7467598640017457E-3</v>
      </c>
    </row>
    <row r="34" spans="1:19" x14ac:dyDescent="0.25">
      <c r="A34" s="163" t="s">
        <v>138</v>
      </c>
      <c r="B34" s="166">
        <v>26160</v>
      </c>
      <c r="C34" s="164">
        <v>20739</v>
      </c>
      <c r="D34" s="165">
        <f t="shared" si="0"/>
        <v>0.79277522935779821</v>
      </c>
      <c r="E34" s="166">
        <v>26379</v>
      </c>
      <c r="F34" s="164">
        <v>21064</v>
      </c>
      <c r="G34" s="167">
        <f t="shared" si="1"/>
        <v>0.79851396944539221</v>
      </c>
      <c r="H34" s="168">
        <f t="shared" si="2"/>
        <v>-8.3020584555896226E-3</v>
      </c>
      <c r="I34" s="168">
        <f t="shared" si="3"/>
        <v>-1.542916824914542E-2</v>
      </c>
      <c r="J34" s="258">
        <f t="shared" si="4"/>
        <v>-5.7387400875940076E-3</v>
      </c>
      <c r="K34" s="166">
        <v>239620</v>
      </c>
      <c r="L34" s="164">
        <v>192296</v>
      </c>
      <c r="M34" s="262">
        <f t="shared" si="5"/>
        <v>0.80250396461063356</v>
      </c>
      <c r="N34" s="166">
        <v>232316</v>
      </c>
      <c r="O34" s="164">
        <v>184453</v>
      </c>
      <c r="P34" s="167">
        <f t="shared" si="6"/>
        <v>0.79397458633929652</v>
      </c>
      <c r="Q34" s="257">
        <f t="shared" si="7"/>
        <v>3.143993526059341E-2</v>
      </c>
      <c r="R34" s="257">
        <f t="shared" si="8"/>
        <v>4.2520316828677185E-2</v>
      </c>
      <c r="S34" s="258">
        <f t="shared" si="9"/>
        <v>8.5293782713370403E-3</v>
      </c>
    </row>
    <row r="35" spans="1:19" x14ac:dyDescent="0.25">
      <c r="A35" s="163" t="s">
        <v>136</v>
      </c>
      <c r="B35" s="166">
        <v>17532</v>
      </c>
      <c r="C35" s="164">
        <v>14393</v>
      </c>
      <c r="D35" s="165">
        <f t="shared" si="0"/>
        <v>0.82095596623317357</v>
      </c>
      <c r="E35" s="166">
        <v>23923</v>
      </c>
      <c r="F35" s="164">
        <v>19667</v>
      </c>
      <c r="G35" s="167">
        <f t="shared" si="1"/>
        <v>0.82209589098357227</v>
      </c>
      <c r="H35" s="168">
        <f t="shared" si="2"/>
        <v>-0.26714876896710282</v>
      </c>
      <c r="I35" s="168">
        <f t="shared" si="3"/>
        <v>-0.2681649463568414</v>
      </c>
      <c r="J35" s="258">
        <f t="shared" si="4"/>
        <v>-1.139924750398702E-3</v>
      </c>
      <c r="K35" s="166">
        <v>237055</v>
      </c>
      <c r="L35" s="164">
        <v>195705</v>
      </c>
      <c r="M35" s="262">
        <f t="shared" si="5"/>
        <v>0.82556790618210962</v>
      </c>
      <c r="N35" s="166">
        <v>180195</v>
      </c>
      <c r="O35" s="164">
        <v>152528</v>
      </c>
      <c r="P35" s="167">
        <f t="shared" si="6"/>
        <v>0.84646077860096003</v>
      </c>
      <c r="Q35" s="257">
        <f t="shared" si="7"/>
        <v>0.3155470462554455</v>
      </c>
      <c r="R35" s="257">
        <f t="shared" si="8"/>
        <v>0.28307589426203705</v>
      </c>
      <c r="S35" s="258">
        <f t="shared" si="9"/>
        <v>-2.0892872418850406E-2</v>
      </c>
    </row>
    <row r="36" spans="1:19" x14ac:dyDescent="0.25">
      <c r="A36" s="163" t="s">
        <v>139</v>
      </c>
      <c r="B36" s="166">
        <v>20752</v>
      </c>
      <c r="C36" s="164">
        <v>15802</v>
      </c>
      <c r="D36" s="165">
        <f t="shared" si="0"/>
        <v>0.76146877409406322</v>
      </c>
      <c r="E36" s="166">
        <v>19633</v>
      </c>
      <c r="F36" s="164">
        <v>15229</v>
      </c>
      <c r="G36" s="167">
        <f t="shared" si="1"/>
        <v>0.7756837976875669</v>
      </c>
      <c r="H36" s="168">
        <f t="shared" si="2"/>
        <v>5.6995874293281679E-2</v>
      </c>
      <c r="I36" s="168">
        <f t="shared" si="3"/>
        <v>3.7625582769715615E-2</v>
      </c>
      <c r="J36" s="258">
        <f t="shared" si="4"/>
        <v>-1.4215023593503684E-2</v>
      </c>
      <c r="K36" s="166">
        <v>213155</v>
      </c>
      <c r="L36" s="164">
        <v>169424</v>
      </c>
      <c r="M36" s="262">
        <f t="shared" si="5"/>
        <v>0.79483943609110741</v>
      </c>
      <c r="N36" s="166">
        <v>191315</v>
      </c>
      <c r="O36" s="164">
        <v>149588</v>
      </c>
      <c r="P36" s="167">
        <f t="shared" si="6"/>
        <v>0.78189373546245722</v>
      </c>
      <c r="Q36" s="257">
        <f t="shared" si="7"/>
        <v>0.11415727987873403</v>
      </c>
      <c r="R36" s="257">
        <f t="shared" si="8"/>
        <v>0.13260421958980673</v>
      </c>
      <c r="S36" s="258">
        <f t="shared" si="9"/>
        <v>1.2945700628650192E-2</v>
      </c>
    </row>
    <row r="37" spans="1:19" x14ac:dyDescent="0.25">
      <c r="A37" s="163" t="s">
        <v>140</v>
      </c>
      <c r="B37" s="166">
        <v>22342</v>
      </c>
      <c r="C37" s="164">
        <v>19529</v>
      </c>
      <c r="D37" s="165">
        <f t="shared" si="0"/>
        <v>0.87409363530570228</v>
      </c>
      <c r="E37" s="166">
        <v>22333</v>
      </c>
      <c r="F37" s="164">
        <v>17421</v>
      </c>
      <c r="G37" s="167">
        <f t="shared" si="1"/>
        <v>0.78005641875251874</v>
      </c>
      <c r="H37" s="168">
        <f t="shared" si="2"/>
        <v>4.0299108941921347E-4</v>
      </c>
      <c r="I37" s="168">
        <f t="shared" si="3"/>
        <v>0.12100338671718047</v>
      </c>
      <c r="J37" s="258">
        <f t="shared" si="4"/>
        <v>9.4037216553183534E-2</v>
      </c>
      <c r="K37" s="166">
        <v>203248</v>
      </c>
      <c r="L37" s="164">
        <v>166150</v>
      </c>
      <c r="M37" s="262">
        <f t="shared" si="5"/>
        <v>0.81747421868849879</v>
      </c>
      <c r="N37" s="166">
        <v>196284</v>
      </c>
      <c r="O37" s="164">
        <v>152186</v>
      </c>
      <c r="P37" s="167">
        <f t="shared" si="6"/>
        <v>0.77533573801226796</v>
      </c>
      <c r="Q37" s="257">
        <f t="shared" si="7"/>
        <v>3.5479203602942766E-2</v>
      </c>
      <c r="R37" s="257">
        <f t="shared" si="8"/>
        <v>9.1756140512267992E-2</v>
      </c>
      <c r="S37" s="258">
        <f t="shared" si="9"/>
        <v>4.2138480676230827E-2</v>
      </c>
    </row>
    <row r="38" spans="1:19" x14ac:dyDescent="0.25">
      <c r="A38" s="163" t="s">
        <v>141</v>
      </c>
      <c r="B38" s="166">
        <v>23184</v>
      </c>
      <c r="C38" s="164">
        <v>17702</v>
      </c>
      <c r="D38" s="165">
        <f t="shared" si="0"/>
        <v>0.763543823326432</v>
      </c>
      <c r="E38" s="166">
        <v>17600</v>
      </c>
      <c r="F38" s="164">
        <v>14647</v>
      </c>
      <c r="G38" s="167">
        <f t="shared" si="1"/>
        <v>0.83221590909090915</v>
      </c>
      <c r="H38" s="168">
        <f t="shared" si="2"/>
        <v>0.31727272727272737</v>
      </c>
      <c r="I38" s="168">
        <f t="shared" si="3"/>
        <v>0.20857513483989898</v>
      </c>
      <c r="J38" s="258">
        <f t="shared" si="4"/>
        <v>-6.8672085764477142E-2</v>
      </c>
      <c r="K38" s="166">
        <v>193326</v>
      </c>
      <c r="L38" s="164">
        <v>164169</v>
      </c>
      <c r="M38" s="262">
        <f t="shared" si="5"/>
        <v>0.84918221035970332</v>
      </c>
      <c r="N38" s="166">
        <v>167432</v>
      </c>
      <c r="O38" s="164">
        <v>137629</v>
      </c>
      <c r="P38" s="167">
        <f t="shared" si="6"/>
        <v>0.82199937885231023</v>
      </c>
      <c r="Q38" s="257">
        <f t="shared" si="7"/>
        <v>0.15465382961441065</v>
      </c>
      <c r="R38" s="257">
        <f t="shared" si="8"/>
        <v>0.19283726540191393</v>
      </c>
      <c r="S38" s="258">
        <f t="shared" si="9"/>
        <v>2.718283150739309E-2</v>
      </c>
    </row>
    <row r="39" spans="1:19" x14ac:dyDescent="0.25">
      <c r="A39" s="163" t="s">
        <v>142</v>
      </c>
      <c r="B39" s="166">
        <v>17620</v>
      </c>
      <c r="C39" s="164">
        <v>13682</v>
      </c>
      <c r="D39" s="165">
        <f t="shared" si="0"/>
        <v>0.77650397275822924</v>
      </c>
      <c r="E39" s="166">
        <v>20208</v>
      </c>
      <c r="F39" s="164">
        <v>16175</v>
      </c>
      <c r="G39" s="167">
        <f t="shared" si="1"/>
        <v>0.80042557403008707</v>
      </c>
      <c r="H39" s="168">
        <f t="shared" si="2"/>
        <v>-0.12806809184481394</v>
      </c>
      <c r="I39" s="168">
        <f t="shared" si="3"/>
        <v>-0.15412673879443584</v>
      </c>
      <c r="J39" s="258">
        <f t="shared" si="4"/>
        <v>-2.3921601271857829E-2</v>
      </c>
      <c r="K39" s="166">
        <v>185627</v>
      </c>
      <c r="L39" s="164">
        <v>148018</v>
      </c>
      <c r="M39" s="262">
        <f t="shared" si="5"/>
        <v>0.79739477554450588</v>
      </c>
      <c r="N39" s="166">
        <v>149396</v>
      </c>
      <c r="O39" s="164">
        <v>115929</v>
      </c>
      <c r="P39" s="167">
        <f t="shared" si="6"/>
        <v>0.77598463144930252</v>
      </c>
      <c r="Q39" s="257">
        <f t="shared" si="7"/>
        <v>0.24251653324051503</v>
      </c>
      <c r="R39" s="257">
        <f t="shared" si="8"/>
        <v>0.27679873025731272</v>
      </c>
      <c r="S39" s="258">
        <f t="shared" si="9"/>
        <v>2.1410144095203365E-2</v>
      </c>
    </row>
    <row r="40" spans="1:19" x14ac:dyDescent="0.25">
      <c r="A40" s="163" t="s">
        <v>144</v>
      </c>
      <c r="B40" s="166">
        <v>23916</v>
      </c>
      <c r="C40" s="164">
        <v>16467</v>
      </c>
      <c r="D40" s="165">
        <f t="shared" si="0"/>
        <v>0.68853487205218267</v>
      </c>
      <c r="E40" s="166">
        <v>14019</v>
      </c>
      <c r="F40" s="164">
        <v>11297</v>
      </c>
      <c r="G40" s="167">
        <f t="shared" si="1"/>
        <v>0.80583493829802411</v>
      </c>
      <c r="H40" s="168">
        <f t="shared" si="2"/>
        <v>0.70597046864968971</v>
      </c>
      <c r="I40" s="168">
        <f t="shared" si="3"/>
        <v>0.45764362220058419</v>
      </c>
      <c r="J40" s="258">
        <f t="shared" si="4"/>
        <v>-0.11730006624584144</v>
      </c>
      <c r="K40" s="166">
        <v>158441</v>
      </c>
      <c r="L40" s="164">
        <v>121223</v>
      </c>
      <c r="M40" s="262">
        <f t="shared" si="5"/>
        <v>0.76509868026584027</v>
      </c>
      <c r="N40" s="166">
        <v>127931</v>
      </c>
      <c r="O40" s="164">
        <v>103501</v>
      </c>
      <c r="P40" s="167">
        <f t="shared" si="6"/>
        <v>0.80903768437673429</v>
      </c>
      <c r="Q40" s="257">
        <f t="shared" si="7"/>
        <v>0.23848793490240827</v>
      </c>
      <c r="R40" s="257">
        <f t="shared" si="8"/>
        <v>0.17122539878841758</v>
      </c>
      <c r="S40" s="258">
        <f t="shared" si="9"/>
        <v>-4.393900411089402E-2</v>
      </c>
    </row>
    <row r="41" spans="1:19" x14ac:dyDescent="0.25">
      <c r="A41" s="163" t="s">
        <v>145</v>
      </c>
      <c r="B41" s="166">
        <v>12450</v>
      </c>
      <c r="C41" s="164">
        <v>9245</v>
      </c>
      <c r="D41" s="165">
        <f t="shared" si="0"/>
        <v>0.74257028112449797</v>
      </c>
      <c r="E41" s="166">
        <v>13861</v>
      </c>
      <c r="F41" s="164">
        <v>11441</v>
      </c>
      <c r="G41" s="167">
        <f t="shared" si="1"/>
        <v>0.82540942211961621</v>
      </c>
      <c r="H41" s="168">
        <f t="shared" si="2"/>
        <v>-0.10179640718562877</v>
      </c>
      <c r="I41" s="168">
        <f t="shared" si="3"/>
        <v>-0.19194126387553534</v>
      </c>
      <c r="J41" s="258">
        <f t="shared" si="4"/>
        <v>-8.2839140995118243E-2</v>
      </c>
      <c r="K41" s="166">
        <v>134837</v>
      </c>
      <c r="L41" s="164">
        <v>103271</v>
      </c>
      <c r="M41" s="262">
        <f t="shared" si="5"/>
        <v>0.76589511780891006</v>
      </c>
      <c r="N41" s="166">
        <v>132982</v>
      </c>
      <c r="O41" s="164">
        <v>106791</v>
      </c>
      <c r="P41" s="167">
        <f t="shared" si="6"/>
        <v>0.80304853288414968</v>
      </c>
      <c r="Q41" s="257">
        <f t="shared" si="7"/>
        <v>1.3949256290324952E-2</v>
      </c>
      <c r="R41" s="257">
        <f t="shared" si="8"/>
        <v>-3.2961579159292431E-2</v>
      </c>
      <c r="S41" s="258">
        <f t="shared" si="9"/>
        <v>-3.7153415075239615E-2</v>
      </c>
    </row>
    <row r="42" spans="1:19" x14ac:dyDescent="0.25">
      <c r="A42" s="163" t="s">
        <v>143</v>
      </c>
      <c r="B42" s="166">
        <v>14729</v>
      </c>
      <c r="C42" s="164">
        <v>11327</v>
      </c>
      <c r="D42" s="165">
        <f t="shared" si="0"/>
        <v>0.76902708941543896</v>
      </c>
      <c r="E42" s="166">
        <v>11628</v>
      </c>
      <c r="F42" s="164">
        <v>9014</v>
      </c>
      <c r="G42" s="167">
        <f t="shared" si="1"/>
        <v>0.7751977984176126</v>
      </c>
      <c r="H42" s="168">
        <f t="shared" si="2"/>
        <v>0.26668386652906784</v>
      </c>
      <c r="I42" s="168">
        <f t="shared" si="3"/>
        <v>0.25660084313290432</v>
      </c>
      <c r="J42" s="258">
        <f t="shared" si="4"/>
        <v>-6.1707090021736466E-3</v>
      </c>
      <c r="K42" s="166">
        <v>133368</v>
      </c>
      <c r="L42" s="164">
        <v>98126</v>
      </c>
      <c r="M42" s="262">
        <f t="shared" si="5"/>
        <v>0.7357537040369504</v>
      </c>
      <c r="N42" s="166">
        <v>109311</v>
      </c>
      <c r="O42" s="164">
        <v>90293</v>
      </c>
      <c r="P42" s="167">
        <f t="shared" si="6"/>
        <v>0.82601933931626281</v>
      </c>
      <c r="Q42" s="257">
        <f t="shared" si="7"/>
        <v>0.22007849164311</v>
      </c>
      <c r="R42" s="257">
        <f t="shared" si="8"/>
        <v>8.6750910923327318E-2</v>
      </c>
      <c r="S42" s="258">
        <f t="shared" si="9"/>
        <v>-9.0265635279312417E-2</v>
      </c>
    </row>
    <row r="43" spans="1:19" x14ac:dyDescent="0.25">
      <c r="A43" s="163" t="s">
        <v>149</v>
      </c>
      <c r="B43" s="166">
        <v>15778</v>
      </c>
      <c r="C43" s="164">
        <v>11921</v>
      </c>
      <c r="D43" s="165">
        <f t="shared" si="0"/>
        <v>0.75554569653948533</v>
      </c>
      <c r="E43" s="166">
        <v>10793</v>
      </c>
      <c r="F43" s="164">
        <v>9208</v>
      </c>
      <c r="G43" s="167">
        <f t="shared" si="1"/>
        <v>0.85314555730566111</v>
      </c>
      <c r="H43" s="168">
        <f t="shared" si="2"/>
        <v>0.46187343648661172</v>
      </c>
      <c r="I43" s="168">
        <f t="shared" si="3"/>
        <v>0.29463509991311909</v>
      </c>
      <c r="J43" s="258">
        <f t="shared" si="4"/>
        <v>-9.7599860766175772E-2</v>
      </c>
      <c r="K43" s="166">
        <v>128917</v>
      </c>
      <c r="L43" s="164">
        <v>102100</v>
      </c>
      <c r="M43" s="262">
        <f t="shared" si="5"/>
        <v>0.79198243831302306</v>
      </c>
      <c r="N43" s="166">
        <v>107259</v>
      </c>
      <c r="O43" s="164">
        <v>93184</v>
      </c>
      <c r="P43" s="167">
        <f t="shared" si="6"/>
        <v>0.86877558060395865</v>
      </c>
      <c r="Q43" s="257">
        <f t="shared" si="7"/>
        <v>0.20192244939818571</v>
      </c>
      <c r="R43" s="257">
        <f t="shared" si="8"/>
        <v>9.5681662087912178E-2</v>
      </c>
      <c r="S43" s="258">
        <f t="shared" si="9"/>
        <v>-7.679314229093559E-2</v>
      </c>
    </row>
    <row r="44" spans="1:19" x14ac:dyDescent="0.25">
      <c r="A44" s="163" t="s">
        <v>163</v>
      </c>
      <c r="B44" s="166">
        <v>120</v>
      </c>
      <c r="C44" s="164">
        <v>120</v>
      </c>
      <c r="D44" s="165">
        <f t="shared" si="0"/>
        <v>1</v>
      </c>
      <c r="E44" s="166">
        <v>16967</v>
      </c>
      <c r="F44" s="164">
        <v>14512</v>
      </c>
      <c r="G44" s="167">
        <f t="shared" si="1"/>
        <v>0.85530736134850005</v>
      </c>
      <c r="H44" s="168">
        <f t="shared" si="2"/>
        <v>-0.99292744739789007</v>
      </c>
      <c r="I44" s="168">
        <f t="shared" si="3"/>
        <v>-0.99173098125689085</v>
      </c>
      <c r="J44" s="258">
        <f t="shared" si="4"/>
        <v>0.14469263865149995</v>
      </c>
      <c r="K44" s="166">
        <v>128352</v>
      </c>
      <c r="L44" s="164">
        <v>111614</v>
      </c>
      <c r="M44" s="262">
        <f t="shared" si="5"/>
        <v>0.86959299426576908</v>
      </c>
      <c r="N44" s="166">
        <v>114763</v>
      </c>
      <c r="O44" s="164">
        <v>97059</v>
      </c>
      <c r="P44" s="167">
        <f t="shared" si="6"/>
        <v>0.84573425232871224</v>
      </c>
      <c r="Q44" s="257">
        <f t="shared" si="7"/>
        <v>0.11840924339726211</v>
      </c>
      <c r="R44" s="257">
        <f t="shared" si="8"/>
        <v>0.14996033340545445</v>
      </c>
      <c r="S44" s="258">
        <f t="shared" si="9"/>
        <v>2.3858741937056838E-2</v>
      </c>
    </row>
    <row r="45" spans="1:19" x14ac:dyDescent="0.25">
      <c r="A45" s="163" t="s">
        <v>147</v>
      </c>
      <c r="B45" s="166">
        <v>16286</v>
      </c>
      <c r="C45" s="164">
        <v>12071</v>
      </c>
      <c r="D45" s="165">
        <f t="shared" si="0"/>
        <v>0.74118875107454252</v>
      </c>
      <c r="E45" s="166">
        <v>9956</v>
      </c>
      <c r="F45" s="164">
        <v>8479</v>
      </c>
      <c r="G45" s="167">
        <f t="shared" si="1"/>
        <v>0.85164724789071922</v>
      </c>
      <c r="H45" s="168">
        <f t="shared" si="2"/>
        <v>0.63579750903977494</v>
      </c>
      <c r="I45" s="168">
        <f t="shared" si="3"/>
        <v>0.4236348626017219</v>
      </c>
      <c r="J45" s="258">
        <f t="shared" si="4"/>
        <v>-0.1104584968161767</v>
      </c>
      <c r="K45" s="166">
        <v>119645</v>
      </c>
      <c r="L45" s="164">
        <v>92170</v>
      </c>
      <c r="M45" s="262">
        <f t="shared" si="5"/>
        <v>0.770362321868862</v>
      </c>
      <c r="N45" s="166">
        <v>93232</v>
      </c>
      <c r="O45" s="164">
        <v>76426</v>
      </c>
      <c r="P45" s="167">
        <f t="shared" si="6"/>
        <v>0.81974000343229791</v>
      </c>
      <c r="Q45" s="257">
        <f t="shared" si="7"/>
        <v>0.28330401578857045</v>
      </c>
      <c r="R45" s="257">
        <f t="shared" si="8"/>
        <v>0.20600319263078015</v>
      </c>
      <c r="S45" s="258">
        <f t="shared" si="9"/>
        <v>-4.9377681563435916E-2</v>
      </c>
    </row>
    <row r="46" spans="1:19" x14ac:dyDescent="0.25">
      <c r="A46" s="163" t="s">
        <v>148</v>
      </c>
      <c r="B46" s="166">
        <v>12957</v>
      </c>
      <c r="C46" s="164">
        <v>9670</v>
      </c>
      <c r="D46" s="165">
        <f t="shared" si="0"/>
        <v>0.74631473334876897</v>
      </c>
      <c r="E46" s="166">
        <v>12355</v>
      </c>
      <c r="F46" s="164">
        <v>9286</v>
      </c>
      <c r="G46" s="167">
        <f t="shared" si="1"/>
        <v>0.75159854309995955</v>
      </c>
      <c r="H46" s="168">
        <f t="shared" si="2"/>
        <v>4.8725212464589163E-2</v>
      </c>
      <c r="I46" s="168">
        <f t="shared" si="3"/>
        <v>4.1352573766961109E-2</v>
      </c>
      <c r="J46" s="258">
        <f t="shared" si="4"/>
        <v>-5.2838097511905824E-3</v>
      </c>
      <c r="K46" s="166">
        <v>116864</v>
      </c>
      <c r="L46" s="164">
        <v>91319</v>
      </c>
      <c r="M46" s="262">
        <f t="shared" si="5"/>
        <v>0.7814125821467689</v>
      </c>
      <c r="N46" s="166">
        <v>105131</v>
      </c>
      <c r="O46" s="164">
        <v>80434</v>
      </c>
      <c r="P46" s="167">
        <f t="shared" si="6"/>
        <v>0.765083562412609</v>
      </c>
      <c r="Q46" s="257">
        <f t="shared" si="7"/>
        <v>0.1116036183428295</v>
      </c>
      <c r="R46" s="257">
        <f t="shared" si="8"/>
        <v>0.13532834373523639</v>
      </c>
      <c r="S46" s="258">
        <f t="shared" si="9"/>
        <v>1.63290197341599E-2</v>
      </c>
    </row>
    <row r="47" spans="1:19" x14ac:dyDescent="0.25">
      <c r="A47" s="163" t="s">
        <v>146</v>
      </c>
      <c r="B47" s="166">
        <v>13040</v>
      </c>
      <c r="C47" s="164">
        <v>9566</v>
      </c>
      <c r="D47" s="165">
        <f t="shared" si="0"/>
        <v>0.73358895705521476</v>
      </c>
      <c r="E47" s="166">
        <v>12900</v>
      </c>
      <c r="F47" s="164">
        <v>8729</v>
      </c>
      <c r="G47" s="167">
        <f t="shared" si="1"/>
        <v>0.67666666666666664</v>
      </c>
      <c r="H47" s="168">
        <f t="shared" si="2"/>
        <v>1.0852713178294504E-2</v>
      </c>
      <c r="I47" s="168">
        <f t="shared" si="3"/>
        <v>9.5887272310688498E-2</v>
      </c>
      <c r="J47" s="258">
        <f t="shared" si="4"/>
        <v>5.6922290388548125E-2</v>
      </c>
      <c r="K47" s="166">
        <v>115915</v>
      </c>
      <c r="L47" s="164">
        <v>87157</v>
      </c>
      <c r="M47" s="262">
        <f t="shared" si="5"/>
        <v>0.75190441271621444</v>
      </c>
      <c r="N47" s="166">
        <v>116728</v>
      </c>
      <c r="O47" s="164">
        <v>83650</v>
      </c>
      <c r="P47" s="167">
        <f t="shared" si="6"/>
        <v>0.71662326091426221</v>
      </c>
      <c r="Q47" s="257">
        <f t="shared" si="7"/>
        <v>-6.9649098759508865E-3</v>
      </c>
      <c r="R47" s="257">
        <f t="shared" si="8"/>
        <v>4.1924686192468696E-2</v>
      </c>
      <c r="S47" s="258">
        <f t="shared" si="9"/>
        <v>3.5281151801952237E-2</v>
      </c>
    </row>
    <row r="48" spans="1:19" x14ac:dyDescent="0.25">
      <c r="A48" s="163" t="s">
        <v>150</v>
      </c>
      <c r="B48" s="166">
        <v>10326</v>
      </c>
      <c r="C48" s="164">
        <v>7155</v>
      </c>
      <c r="D48" s="165">
        <f t="shared" si="0"/>
        <v>0.69291109819872165</v>
      </c>
      <c r="E48" s="166">
        <v>10274</v>
      </c>
      <c r="F48" s="164">
        <v>8391</v>
      </c>
      <c r="G48" s="167">
        <f t="shared" si="1"/>
        <v>0.8167218220751411</v>
      </c>
      <c r="H48" s="168">
        <f t="shared" si="2"/>
        <v>5.0613198364803935E-3</v>
      </c>
      <c r="I48" s="168">
        <f t="shared" si="3"/>
        <v>-0.14730067929924917</v>
      </c>
      <c r="J48" s="258">
        <f t="shared" si="4"/>
        <v>-0.12381072387641945</v>
      </c>
      <c r="K48" s="166">
        <v>103501</v>
      </c>
      <c r="L48" s="164">
        <v>79440</v>
      </c>
      <c r="M48" s="262">
        <f t="shared" si="5"/>
        <v>0.76752881614670387</v>
      </c>
      <c r="N48" s="166">
        <v>101369</v>
      </c>
      <c r="O48" s="164">
        <v>79406</v>
      </c>
      <c r="P48" s="167">
        <f t="shared" si="6"/>
        <v>0.78333612840217426</v>
      </c>
      <c r="Q48" s="257">
        <f t="shared" si="7"/>
        <v>2.1032070948712178E-2</v>
      </c>
      <c r="R48" s="257">
        <f t="shared" si="8"/>
        <v>4.2817923078852793E-4</v>
      </c>
      <c r="S48" s="258">
        <f t="shared" si="9"/>
        <v>-1.5807312255470385E-2</v>
      </c>
    </row>
    <row r="49" spans="1:19" x14ac:dyDescent="0.25">
      <c r="A49" s="163" t="s">
        <v>151</v>
      </c>
      <c r="B49" s="166">
        <v>11468</v>
      </c>
      <c r="C49" s="164">
        <v>8335</v>
      </c>
      <c r="D49" s="165">
        <f t="shared" si="0"/>
        <v>0.72680502267178237</v>
      </c>
      <c r="E49" s="166">
        <v>0</v>
      </c>
      <c r="F49" s="164">
        <v>0</v>
      </c>
      <c r="G49" s="167" t="str">
        <f t="shared" si="1"/>
        <v/>
      </c>
      <c r="H49" s="168" t="str">
        <f t="shared" si="2"/>
        <v/>
      </c>
      <c r="I49" s="168" t="str">
        <f t="shared" si="3"/>
        <v/>
      </c>
      <c r="J49" s="258" t="str">
        <f t="shared" si="4"/>
        <v/>
      </c>
      <c r="K49" s="166">
        <v>98540</v>
      </c>
      <c r="L49" s="164">
        <v>78129</v>
      </c>
      <c r="M49" s="262">
        <f t="shared" si="5"/>
        <v>0.79286584128272786</v>
      </c>
      <c r="N49" s="166">
        <v>0</v>
      </c>
      <c r="O49" s="164">
        <v>0</v>
      </c>
      <c r="P49" s="167" t="str">
        <f t="shared" si="6"/>
        <v/>
      </c>
      <c r="Q49" s="257" t="str">
        <f t="shared" si="7"/>
        <v/>
      </c>
      <c r="R49" s="257" t="str">
        <f t="shared" si="8"/>
        <v/>
      </c>
      <c r="S49" s="258" t="str">
        <f t="shared" si="9"/>
        <v/>
      </c>
    </row>
    <row r="50" spans="1:19" x14ac:dyDescent="0.25">
      <c r="A50" s="163" t="s">
        <v>166</v>
      </c>
      <c r="B50" s="166">
        <v>16128</v>
      </c>
      <c r="C50" s="164">
        <v>9981</v>
      </c>
      <c r="D50" s="165">
        <f t="shared" si="0"/>
        <v>0.6188616071428571</v>
      </c>
      <c r="E50" s="166">
        <v>7037</v>
      </c>
      <c r="F50" s="164">
        <v>4467</v>
      </c>
      <c r="G50" s="167">
        <f t="shared" si="1"/>
        <v>0.63478755151342903</v>
      </c>
      <c r="H50" s="168">
        <f t="shared" si="2"/>
        <v>1.2918857467670883</v>
      </c>
      <c r="I50" s="168">
        <f t="shared" si="3"/>
        <v>1.2343854936198793</v>
      </c>
      <c r="J50" s="258">
        <f t="shared" si="4"/>
        <v>-1.5925944370571932E-2</v>
      </c>
      <c r="K50" s="166">
        <v>89825</v>
      </c>
      <c r="L50" s="164">
        <v>58813</v>
      </c>
      <c r="M50" s="262">
        <f t="shared" si="5"/>
        <v>0.6547509045365989</v>
      </c>
      <c r="N50" s="166">
        <v>66202</v>
      </c>
      <c r="O50" s="164">
        <v>41825</v>
      </c>
      <c r="P50" s="167">
        <f t="shared" si="6"/>
        <v>0.63177849611794201</v>
      </c>
      <c r="Q50" s="257">
        <f t="shared" si="7"/>
        <v>0.35683211987553243</v>
      </c>
      <c r="R50" s="257">
        <f t="shared" si="8"/>
        <v>0.40616855947399877</v>
      </c>
      <c r="S50" s="258">
        <f t="shared" si="9"/>
        <v>2.2972408418656887E-2</v>
      </c>
    </row>
    <row r="51" spans="1:19" x14ac:dyDescent="0.25">
      <c r="A51" s="163" t="s">
        <v>152</v>
      </c>
      <c r="B51" s="166">
        <v>8976</v>
      </c>
      <c r="C51" s="164">
        <v>7406</v>
      </c>
      <c r="D51" s="165">
        <f t="shared" si="0"/>
        <v>0.82508912655971478</v>
      </c>
      <c r="E51" s="166">
        <v>6945</v>
      </c>
      <c r="F51" s="164">
        <v>6044</v>
      </c>
      <c r="G51" s="167">
        <f t="shared" si="1"/>
        <v>0.8702663786897048</v>
      </c>
      <c r="H51" s="168">
        <f t="shared" si="2"/>
        <v>0.29244060475161993</v>
      </c>
      <c r="I51" s="168">
        <f t="shared" si="3"/>
        <v>0.22534745201853079</v>
      </c>
      <c r="J51" s="258">
        <f t="shared" si="4"/>
        <v>-4.517725212999002E-2</v>
      </c>
      <c r="K51" s="166">
        <v>85736</v>
      </c>
      <c r="L51" s="164">
        <v>67159</v>
      </c>
      <c r="M51" s="262">
        <f t="shared" si="5"/>
        <v>0.78332322478305494</v>
      </c>
      <c r="N51" s="166">
        <v>85239</v>
      </c>
      <c r="O51" s="164">
        <v>66396</v>
      </c>
      <c r="P51" s="167">
        <f t="shared" si="6"/>
        <v>0.77893921796360821</v>
      </c>
      <c r="Q51" s="257">
        <f t="shared" si="7"/>
        <v>5.8306643672496605E-3</v>
      </c>
      <c r="R51" s="257">
        <f t="shared" si="8"/>
        <v>1.1491656123862937E-2</v>
      </c>
      <c r="S51" s="258">
        <f t="shared" si="9"/>
        <v>4.3840068194467285E-3</v>
      </c>
    </row>
    <row r="52" spans="1:19" x14ac:dyDescent="0.25">
      <c r="A52" s="163" t="s">
        <v>164</v>
      </c>
      <c r="B52" s="166">
        <v>9184</v>
      </c>
      <c r="C52" s="164">
        <v>7858</v>
      </c>
      <c r="D52" s="165">
        <f t="shared" si="0"/>
        <v>0.85561846689895471</v>
      </c>
      <c r="E52" s="166">
        <v>8594</v>
      </c>
      <c r="F52" s="164">
        <v>7806</v>
      </c>
      <c r="G52" s="167">
        <f t="shared" si="1"/>
        <v>0.90830812194554345</v>
      </c>
      <c r="H52" s="168">
        <f t="shared" si="2"/>
        <v>6.86525482895044E-2</v>
      </c>
      <c r="I52" s="168">
        <f t="shared" si="3"/>
        <v>6.6615424032794301E-3</v>
      </c>
      <c r="J52" s="258">
        <f t="shared" si="4"/>
        <v>-5.2689655046588735E-2</v>
      </c>
      <c r="K52" s="166">
        <v>85292</v>
      </c>
      <c r="L52" s="164">
        <v>73676</v>
      </c>
      <c r="M52" s="262">
        <f t="shared" si="5"/>
        <v>0.8638090325001172</v>
      </c>
      <c r="N52" s="166">
        <v>75070</v>
      </c>
      <c r="O52" s="164">
        <v>64422</v>
      </c>
      <c r="P52" s="167">
        <f t="shared" si="6"/>
        <v>0.85815905155188488</v>
      </c>
      <c r="Q52" s="257">
        <f t="shared" si="7"/>
        <v>0.1361662448381511</v>
      </c>
      <c r="R52" s="257">
        <f t="shared" si="8"/>
        <v>0.14364658036074629</v>
      </c>
      <c r="S52" s="258">
        <f t="shared" si="9"/>
        <v>5.6499809482323249E-3</v>
      </c>
    </row>
    <row r="53" spans="1:19" x14ac:dyDescent="0.25">
      <c r="A53" s="163" t="s">
        <v>153</v>
      </c>
      <c r="B53" s="166">
        <v>8333</v>
      </c>
      <c r="C53" s="164">
        <v>5843</v>
      </c>
      <c r="D53" s="165">
        <f t="shared" si="0"/>
        <v>0.70118804752190089</v>
      </c>
      <c r="E53" s="166">
        <v>7112</v>
      </c>
      <c r="F53" s="164">
        <v>5158</v>
      </c>
      <c r="G53" s="167">
        <f t="shared" si="1"/>
        <v>0.72525309336332955</v>
      </c>
      <c r="H53" s="168">
        <f t="shared" si="2"/>
        <v>0.17168166479190106</v>
      </c>
      <c r="I53" s="168">
        <f t="shared" si="3"/>
        <v>0.1328034121752617</v>
      </c>
      <c r="J53" s="258">
        <f t="shared" si="4"/>
        <v>-2.4065045841428656E-2</v>
      </c>
      <c r="K53" s="166">
        <v>78638</v>
      </c>
      <c r="L53" s="164">
        <v>53540</v>
      </c>
      <c r="M53" s="262">
        <f t="shared" si="5"/>
        <v>0.68084132353315197</v>
      </c>
      <c r="N53" s="166">
        <v>64284</v>
      </c>
      <c r="O53" s="164">
        <v>44701</v>
      </c>
      <c r="P53" s="167">
        <f t="shared" si="6"/>
        <v>0.6953674320204094</v>
      </c>
      <c r="Q53" s="257">
        <f t="shared" si="7"/>
        <v>0.22329039885508051</v>
      </c>
      <c r="R53" s="257">
        <f t="shared" si="8"/>
        <v>0.1977360685443279</v>
      </c>
      <c r="S53" s="258">
        <f t="shared" si="9"/>
        <v>-1.4526108487257439E-2</v>
      </c>
    </row>
    <row r="54" spans="1:19" x14ac:dyDescent="0.25">
      <c r="A54" s="163" t="s">
        <v>155</v>
      </c>
      <c r="B54" s="166">
        <v>8109</v>
      </c>
      <c r="C54" s="164">
        <v>6876</v>
      </c>
      <c r="D54" s="165">
        <f t="shared" si="0"/>
        <v>0.8479467258601554</v>
      </c>
      <c r="E54" s="166">
        <v>4252</v>
      </c>
      <c r="F54" s="164">
        <v>3964</v>
      </c>
      <c r="G54" s="167">
        <f t="shared" si="1"/>
        <v>0.93226716839134527</v>
      </c>
      <c r="H54" s="168">
        <f t="shared" si="2"/>
        <v>0.9071025399811854</v>
      </c>
      <c r="I54" s="168">
        <f t="shared" si="3"/>
        <v>0.73461150353178617</v>
      </c>
      <c r="J54" s="258">
        <f t="shared" si="4"/>
        <v>-8.4320442531189865E-2</v>
      </c>
      <c r="K54" s="166">
        <v>75305</v>
      </c>
      <c r="L54" s="164">
        <v>62178</v>
      </c>
      <c r="M54" s="262">
        <f t="shared" si="5"/>
        <v>0.82568222561582894</v>
      </c>
      <c r="N54" s="166">
        <v>40900</v>
      </c>
      <c r="O54" s="164">
        <v>36268</v>
      </c>
      <c r="P54" s="167">
        <f t="shared" si="6"/>
        <v>0.88674816625916875</v>
      </c>
      <c r="Q54" s="257">
        <f t="shared" si="7"/>
        <v>0.84119804400977993</v>
      </c>
      <c r="R54" s="257">
        <f t="shared" si="8"/>
        <v>0.71440388221021278</v>
      </c>
      <c r="S54" s="258">
        <f t="shared" si="9"/>
        <v>-6.1065940643339811E-2</v>
      </c>
    </row>
    <row r="55" spans="1:19" x14ac:dyDescent="0.25">
      <c r="A55" s="163" t="s">
        <v>165</v>
      </c>
      <c r="B55" s="166">
        <v>7310</v>
      </c>
      <c r="C55" s="164">
        <v>4885</v>
      </c>
      <c r="D55" s="165">
        <f t="shared" si="0"/>
        <v>0.66826265389876882</v>
      </c>
      <c r="E55" s="166">
        <v>8044</v>
      </c>
      <c r="F55" s="164">
        <v>5571</v>
      </c>
      <c r="G55" s="167">
        <f t="shared" si="1"/>
        <v>0.69256588761810045</v>
      </c>
      <c r="H55" s="168">
        <f t="shared" si="2"/>
        <v>-9.1248135256091545E-2</v>
      </c>
      <c r="I55" s="168">
        <f t="shared" si="3"/>
        <v>-0.12313767725722491</v>
      </c>
      <c r="J55" s="258">
        <f t="shared" si="4"/>
        <v>-2.4303233719331629E-2</v>
      </c>
      <c r="K55" s="166">
        <v>73258</v>
      </c>
      <c r="L55" s="164">
        <v>49760</v>
      </c>
      <c r="M55" s="262">
        <f t="shared" si="5"/>
        <v>0.67924322258319914</v>
      </c>
      <c r="N55" s="166">
        <v>30563</v>
      </c>
      <c r="O55" s="164">
        <v>22001</v>
      </c>
      <c r="P55" s="167">
        <f t="shared" si="6"/>
        <v>0.7198573438471354</v>
      </c>
      <c r="Q55" s="257">
        <f t="shared" si="7"/>
        <v>1.396950561136014</v>
      </c>
      <c r="R55" s="257">
        <f t="shared" si="8"/>
        <v>1.2617153765737923</v>
      </c>
      <c r="S55" s="258">
        <f t="shared" si="9"/>
        <v>-4.0614121263936265E-2</v>
      </c>
    </row>
    <row r="56" spans="1:19" x14ac:dyDescent="0.25">
      <c r="A56" s="163" t="s">
        <v>157</v>
      </c>
      <c r="B56" s="166">
        <v>6086</v>
      </c>
      <c r="C56" s="164">
        <v>4800</v>
      </c>
      <c r="D56" s="165">
        <f t="shared" si="0"/>
        <v>0.78869536641472227</v>
      </c>
      <c r="E56" s="166">
        <v>9029</v>
      </c>
      <c r="F56" s="164">
        <v>8019</v>
      </c>
      <c r="G56" s="167">
        <f t="shared" si="1"/>
        <v>0.88813822128696418</v>
      </c>
      <c r="H56" s="168">
        <f t="shared" si="2"/>
        <v>-0.32594971757669733</v>
      </c>
      <c r="I56" s="168">
        <f t="shared" si="3"/>
        <v>-0.40142162364384582</v>
      </c>
      <c r="J56" s="258">
        <f t="shared" si="4"/>
        <v>-9.9442854872241915E-2</v>
      </c>
      <c r="K56" s="166">
        <v>62402</v>
      </c>
      <c r="L56" s="164">
        <v>52547</v>
      </c>
      <c r="M56" s="262">
        <f t="shared" si="5"/>
        <v>0.84207236947533737</v>
      </c>
      <c r="N56" s="166">
        <v>50071</v>
      </c>
      <c r="O56" s="164">
        <v>43136</v>
      </c>
      <c r="P56" s="167">
        <f t="shared" si="6"/>
        <v>0.86149667472189495</v>
      </c>
      <c r="Q56" s="257">
        <f t="shared" si="7"/>
        <v>0.2462702961794252</v>
      </c>
      <c r="R56" s="257">
        <f t="shared" si="8"/>
        <v>0.21817043768545985</v>
      </c>
      <c r="S56" s="258">
        <f t="shared" si="9"/>
        <v>-1.9424305246557583E-2</v>
      </c>
    </row>
    <row r="57" spans="1:19" x14ac:dyDescent="0.25">
      <c r="A57" s="163" t="s">
        <v>167</v>
      </c>
      <c r="B57" s="166">
        <v>6340</v>
      </c>
      <c r="C57" s="164">
        <v>4072</v>
      </c>
      <c r="D57" s="165">
        <f t="shared" si="0"/>
        <v>0.64227129337539435</v>
      </c>
      <c r="E57" s="166">
        <v>7081</v>
      </c>
      <c r="F57" s="164">
        <v>5386</v>
      </c>
      <c r="G57" s="167">
        <f t="shared" si="1"/>
        <v>0.76062703008049715</v>
      </c>
      <c r="H57" s="168">
        <f t="shared" si="2"/>
        <v>-0.1046462364072871</v>
      </c>
      <c r="I57" s="168">
        <f t="shared" si="3"/>
        <v>-0.24396583735610844</v>
      </c>
      <c r="J57" s="258">
        <f t="shared" si="4"/>
        <v>-0.1183557367051028</v>
      </c>
      <c r="K57" s="166">
        <v>62234</v>
      </c>
      <c r="L57" s="164">
        <v>42604</v>
      </c>
      <c r="M57" s="262">
        <f t="shared" si="5"/>
        <v>0.68457756210431597</v>
      </c>
      <c r="N57" s="166">
        <v>47174</v>
      </c>
      <c r="O57" s="164">
        <v>33622</v>
      </c>
      <c r="P57" s="167">
        <f t="shared" si="6"/>
        <v>0.71272311018781531</v>
      </c>
      <c r="Q57" s="257">
        <f t="shared" si="7"/>
        <v>0.31924365116377662</v>
      </c>
      <c r="R57" s="257">
        <f t="shared" si="8"/>
        <v>0.26714651121289634</v>
      </c>
      <c r="S57" s="258">
        <f t="shared" si="9"/>
        <v>-2.8145548083499339E-2</v>
      </c>
    </row>
    <row r="58" spans="1:19" x14ac:dyDescent="0.25">
      <c r="A58" s="163" t="s">
        <v>252</v>
      </c>
      <c r="B58" s="166">
        <v>9556</v>
      </c>
      <c r="C58" s="164">
        <v>6727</v>
      </c>
      <c r="D58" s="165">
        <f t="shared" si="0"/>
        <v>0.70395562997069905</v>
      </c>
      <c r="E58" s="166">
        <v>2792</v>
      </c>
      <c r="F58" s="164">
        <v>1948</v>
      </c>
      <c r="G58" s="167">
        <f t="shared" si="1"/>
        <v>0.69770773638968486</v>
      </c>
      <c r="H58" s="168">
        <f t="shared" si="2"/>
        <v>2.4226361031518624</v>
      </c>
      <c r="I58" s="168">
        <f t="shared" si="3"/>
        <v>2.4532854209445585</v>
      </c>
      <c r="J58" s="258">
        <f t="shared" si="4"/>
        <v>6.2478935810141856E-3</v>
      </c>
      <c r="K58" s="166">
        <v>60860</v>
      </c>
      <c r="L58" s="164">
        <v>43158</v>
      </c>
      <c r="M58" s="262">
        <f t="shared" si="5"/>
        <v>0.70913572132763725</v>
      </c>
      <c r="N58" s="166">
        <v>25258</v>
      </c>
      <c r="O58" s="164">
        <v>17675</v>
      </c>
      <c r="P58" s="167">
        <f t="shared" si="6"/>
        <v>0.69977828806714704</v>
      </c>
      <c r="Q58" s="257">
        <f t="shared" si="7"/>
        <v>1.4095336131126772</v>
      </c>
      <c r="R58" s="257">
        <f t="shared" si="8"/>
        <v>1.4417538896746818</v>
      </c>
      <c r="S58" s="258">
        <f t="shared" si="9"/>
        <v>9.3574332604902111E-3</v>
      </c>
    </row>
    <row r="59" spans="1:19" x14ac:dyDescent="0.25">
      <c r="A59" s="163" t="s">
        <v>154</v>
      </c>
      <c r="B59" s="166">
        <v>7444</v>
      </c>
      <c r="C59" s="164">
        <v>5262</v>
      </c>
      <c r="D59" s="165">
        <f t="shared" si="0"/>
        <v>0.70687802256851151</v>
      </c>
      <c r="E59" s="166">
        <v>4003</v>
      </c>
      <c r="F59" s="164">
        <v>3707</v>
      </c>
      <c r="G59" s="167">
        <f t="shared" si="1"/>
        <v>0.92605545840619541</v>
      </c>
      <c r="H59" s="168">
        <f t="shared" si="2"/>
        <v>0.85960529602797897</v>
      </c>
      <c r="I59" s="168">
        <f t="shared" si="3"/>
        <v>0.41947666576746689</v>
      </c>
      <c r="J59" s="258">
        <f t="shared" si="4"/>
        <v>-0.2191774358376839</v>
      </c>
      <c r="K59" s="166">
        <v>59706</v>
      </c>
      <c r="L59" s="164">
        <v>45987</v>
      </c>
      <c r="M59" s="262">
        <f t="shared" si="5"/>
        <v>0.77022409808059489</v>
      </c>
      <c r="N59" s="166">
        <v>39713</v>
      </c>
      <c r="O59" s="164">
        <v>33644</v>
      </c>
      <c r="P59" s="167">
        <f t="shared" si="6"/>
        <v>0.84717850577896403</v>
      </c>
      <c r="Q59" s="257">
        <f t="shared" si="7"/>
        <v>0.50343716163472929</v>
      </c>
      <c r="R59" s="257">
        <f t="shared" si="8"/>
        <v>0.36687076447509215</v>
      </c>
      <c r="S59" s="258">
        <f t="shared" si="9"/>
        <v>-7.6954407698369143E-2</v>
      </c>
    </row>
    <row r="60" spans="1:19" x14ac:dyDescent="0.25">
      <c r="A60" s="163" t="s">
        <v>156</v>
      </c>
      <c r="B60" s="166">
        <v>7446</v>
      </c>
      <c r="C60" s="164">
        <v>5180</v>
      </c>
      <c r="D60" s="165">
        <f t="shared" si="0"/>
        <v>0.69567553048616704</v>
      </c>
      <c r="E60" s="166">
        <v>5257</v>
      </c>
      <c r="F60" s="164">
        <v>3803</v>
      </c>
      <c r="G60" s="167">
        <f t="shared" si="1"/>
        <v>0.72341639718470607</v>
      </c>
      <c r="H60" s="168">
        <f t="shared" si="2"/>
        <v>0.41639718470610609</v>
      </c>
      <c r="I60" s="168">
        <f t="shared" si="3"/>
        <v>0.3620825663949514</v>
      </c>
      <c r="J60" s="258">
        <f t="shared" si="4"/>
        <v>-2.7740866698539035E-2</v>
      </c>
      <c r="K60" s="166">
        <v>59692</v>
      </c>
      <c r="L60" s="164">
        <v>43346</v>
      </c>
      <c r="M60" s="262">
        <f t="shared" si="5"/>
        <v>0.72616095959257521</v>
      </c>
      <c r="N60" s="166">
        <v>48561</v>
      </c>
      <c r="O60" s="164">
        <v>35292</v>
      </c>
      <c r="P60" s="167">
        <f t="shared" si="6"/>
        <v>0.72675603879656514</v>
      </c>
      <c r="Q60" s="257">
        <f t="shared" si="7"/>
        <v>0.22921686126727203</v>
      </c>
      <c r="R60" s="257">
        <f t="shared" si="8"/>
        <v>0.22821035928822386</v>
      </c>
      <c r="S60" s="258">
        <f t="shared" si="9"/>
        <v>-5.9507920398993441E-4</v>
      </c>
    </row>
    <row r="61" spans="1:19" x14ac:dyDescent="0.25">
      <c r="A61" s="163" t="s">
        <v>168</v>
      </c>
      <c r="B61" s="166">
        <v>4216</v>
      </c>
      <c r="C61" s="164">
        <v>3221</v>
      </c>
      <c r="D61" s="165">
        <f t="shared" si="0"/>
        <v>0.76399430740037955</v>
      </c>
      <c r="E61" s="166">
        <v>556</v>
      </c>
      <c r="F61" s="164">
        <v>198</v>
      </c>
      <c r="G61" s="167">
        <f t="shared" si="1"/>
        <v>0.35611510791366907</v>
      </c>
      <c r="H61" s="168">
        <f t="shared" si="2"/>
        <v>6.5827338129496402</v>
      </c>
      <c r="I61" s="168">
        <f t="shared" si="3"/>
        <v>15.267676767676768</v>
      </c>
      <c r="J61" s="258">
        <f t="shared" si="4"/>
        <v>0.40787919948671048</v>
      </c>
      <c r="K61" s="166">
        <v>53870</v>
      </c>
      <c r="L61" s="164">
        <v>39093</v>
      </c>
      <c r="M61" s="262">
        <f t="shared" si="5"/>
        <v>0.72569147948765544</v>
      </c>
      <c r="N61" s="166">
        <v>556</v>
      </c>
      <c r="O61" s="164">
        <v>198</v>
      </c>
      <c r="P61" s="167">
        <f t="shared" si="6"/>
        <v>0.35611510791366907</v>
      </c>
      <c r="Q61" s="257">
        <f t="shared" si="7"/>
        <v>95.888489208633089</v>
      </c>
      <c r="R61" s="257">
        <f t="shared" si="8"/>
        <v>196.43939393939394</v>
      </c>
      <c r="S61" s="258">
        <f t="shared" si="9"/>
        <v>0.36957637157398637</v>
      </c>
    </row>
    <row r="62" spans="1:19" x14ac:dyDescent="0.25">
      <c r="A62" s="163" t="s">
        <v>254</v>
      </c>
      <c r="B62" s="166">
        <v>4828</v>
      </c>
      <c r="C62" s="164">
        <v>3821</v>
      </c>
      <c r="D62" s="165">
        <f t="shared" si="0"/>
        <v>0.79142502071251031</v>
      </c>
      <c r="E62" s="166">
        <v>5112</v>
      </c>
      <c r="F62" s="164">
        <v>4130</v>
      </c>
      <c r="G62" s="167">
        <f t="shared" si="1"/>
        <v>0.80790297339593109</v>
      </c>
      <c r="H62" s="168">
        <f t="shared" si="2"/>
        <v>-5.555555555555558E-2</v>
      </c>
      <c r="I62" s="168">
        <f t="shared" si="3"/>
        <v>-7.4818401937046031E-2</v>
      </c>
      <c r="J62" s="258">
        <f t="shared" si="4"/>
        <v>-1.6477952683420782E-2</v>
      </c>
      <c r="K62" s="166">
        <v>49166</v>
      </c>
      <c r="L62" s="164">
        <v>40429</v>
      </c>
      <c r="M62" s="262">
        <f t="shared" si="5"/>
        <v>0.82229589553756666</v>
      </c>
      <c r="N62" s="166">
        <v>48280</v>
      </c>
      <c r="O62" s="164">
        <v>37866</v>
      </c>
      <c r="P62" s="167">
        <f t="shared" si="6"/>
        <v>0.78429991714995861</v>
      </c>
      <c r="Q62" s="257">
        <f t="shared" si="7"/>
        <v>1.8351284175642135E-2</v>
      </c>
      <c r="R62" s="257">
        <f t="shared" si="8"/>
        <v>6.768605081075374E-2</v>
      </c>
      <c r="S62" s="258">
        <f t="shared" si="9"/>
        <v>3.7995978387608043E-2</v>
      </c>
    </row>
    <row r="63" spans="1:19" x14ac:dyDescent="0.25">
      <c r="A63" s="163" t="s">
        <v>169</v>
      </c>
      <c r="B63" s="166">
        <v>4996</v>
      </c>
      <c r="C63" s="164">
        <v>3236</v>
      </c>
      <c r="D63" s="165">
        <f t="shared" si="0"/>
        <v>0.64771817453963165</v>
      </c>
      <c r="E63" s="166">
        <v>2970</v>
      </c>
      <c r="F63" s="164">
        <v>1836</v>
      </c>
      <c r="G63" s="167">
        <f t="shared" si="1"/>
        <v>0.61818181818181817</v>
      </c>
      <c r="H63" s="168">
        <f t="shared" si="2"/>
        <v>0.68215488215488218</v>
      </c>
      <c r="I63" s="168">
        <f t="shared" si="3"/>
        <v>0.76252723311546844</v>
      </c>
      <c r="J63" s="258">
        <f t="shared" si="4"/>
        <v>2.9536356357813487E-2</v>
      </c>
      <c r="K63" s="166">
        <v>47329</v>
      </c>
      <c r="L63" s="164">
        <v>28502</v>
      </c>
      <c r="M63" s="263">
        <f t="shared" si="5"/>
        <v>0.60221006148450207</v>
      </c>
      <c r="N63" s="166">
        <v>29248</v>
      </c>
      <c r="O63" s="164">
        <v>17601</v>
      </c>
      <c r="P63" s="167">
        <f t="shared" si="6"/>
        <v>0.60178473741794314</v>
      </c>
      <c r="Q63" s="257">
        <f t="shared" si="7"/>
        <v>0.61819611597374169</v>
      </c>
      <c r="R63" s="257">
        <f t="shared" si="8"/>
        <v>0.61933981023805473</v>
      </c>
      <c r="S63" s="258">
        <f t="shared" si="9"/>
        <v>4.2532406655892974E-4</v>
      </c>
    </row>
    <row r="64" spans="1:19" x14ac:dyDescent="0.25">
      <c r="A64" s="163" t="s">
        <v>158</v>
      </c>
      <c r="B64" s="166">
        <v>5410</v>
      </c>
      <c r="C64" s="164">
        <v>3962</v>
      </c>
      <c r="D64" s="165">
        <f t="shared" si="0"/>
        <v>0.73234750462107212</v>
      </c>
      <c r="E64" s="166">
        <v>4441</v>
      </c>
      <c r="F64" s="164">
        <v>3039</v>
      </c>
      <c r="G64" s="167">
        <f t="shared" si="1"/>
        <v>0.68430533663589277</v>
      </c>
      <c r="H64" s="168">
        <f t="shared" si="2"/>
        <v>0.21819410042783161</v>
      </c>
      <c r="I64" s="168">
        <f t="shared" si="3"/>
        <v>0.30371832839749913</v>
      </c>
      <c r="J64" s="258">
        <f t="shared" si="4"/>
        <v>4.8042167985179351E-2</v>
      </c>
      <c r="K64" s="166">
        <v>43624</v>
      </c>
      <c r="L64" s="164">
        <v>32171</v>
      </c>
      <c r="M64" s="263">
        <f t="shared" si="5"/>
        <v>0.73746103062534385</v>
      </c>
      <c r="N64" s="166">
        <v>39389</v>
      </c>
      <c r="O64" s="164">
        <v>27839</v>
      </c>
      <c r="P64" s="167">
        <f t="shared" si="6"/>
        <v>0.70677092589301582</v>
      </c>
      <c r="Q64" s="257">
        <f t="shared" si="7"/>
        <v>0.10751732717256091</v>
      </c>
      <c r="R64" s="257">
        <f t="shared" si="8"/>
        <v>0.15560903768095113</v>
      </c>
      <c r="S64" s="258">
        <f t="shared" si="9"/>
        <v>3.0690104732328027E-2</v>
      </c>
    </row>
    <row r="65" spans="1:19" x14ac:dyDescent="0.25">
      <c r="A65" s="163" t="s">
        <v>255</v>
      </c>
      <c r="B65" s="166">
        <v>5144</v>
      </c>
      <c r="C65" s="164">
        <v>4195</v>
      </c>
      <c r="D65" s="165">
        <f t="shared" si="0"/>
        <v>0.81551321928460341</v>
      </c>
      <c r="E65" s="166">
        <v>4298</v>
      </c>
      <c r="F65" s="164">
        <v>3390</v>
      </c>
      <c r="G65" s="167">
        <f t="shared" si="1"/>
        <v>0.7887389483480689</v>
      </c>
      <c r="H65" s="168">
        <f t="shared" si="2"/>
        <v>0.19683573755234995</v>
      </c>
      <c r="I65" s="168">
        <f t="shared" si="3"/>
        <v>0.23746312684365778</v>
      </c>
      <c r="J65" s="258">
        <f t="shared" si="4"/>
        <v>2.6774270936534506E-2</v>
      </c>
      <c r="K65" s="166">
        <v>43004</v>
      </c>
      <c r="L65" s="164">
        <v>34853</v>
      </c>
      <c r="M65" s="263">
        <f t="shared" si="5"/>
        <v>0.81045949214026602</v>
      </c>
      <c r="N65" s="166">
        <v>34082</v>
      </c>
      <c r="O65" s="164">
        <v>26560</v>
      </c>
      <c r="P65" s="167">
        <f t="shared" si="6"/>
        <v>0.77929698961328564</v>
      </c>
      <c r="Q65" s="257">
        <f t="shared" si="7"/>
        <v>0.26178041194765567</v>
      </c>
      <c r="R65" s="257">
        <f t="shared" si="8"/>
        <v>0.31223644578313259</v>
      </c>
      <c r="S65" s="258">
        <f t="shared" si="9"/>
        <v>3.1162502526980385E-2</v>
      </c>
    </row>
    <row r="66" spans="1:19" x14ac:dyDescent="0.25">
      <c r="A66" s="163" t="s">
        <v>253</v>
      </c>
      <c r="B66" s="166">
        <v>6660</v>
      </c>
      <c r="C66" s="164">
        <v>5219</v>
      </c>
      <c r="D66" s="165">
        <f t="shared" si="0"/>
        <v>0.78363363363363359</v>
      </c>
      <c r="E66" s="166">
        <v>2815</v>
      </c>
      <c r="F66" s="164">
        <v>2518</v>
      </c>
      <c r="G66" s="167">
        <f t="shared" si="1"/>
        <v>0.89449378330372997</v>
      </c>
      <c r="H66" s="168">
        <f t="shared" si="2"/>
        <v>1.3658969804618115</v>
      </c>
      <c r="I66" s="168">
        <f t="shared" si="3"/>
        <v>1.0726767275615567</v>
      </c>
      <c r="J66" s="258">
        <f t="shared" si="4"/>
        <v>-0.11086014967009639</v>
      </c>
      <c r="K66" s="166">
        <v>38890</v>
      </c>
      <c r="L66" s="164">
        <v>32351</v>
      </c>
      <c r="M66" s="263">
        <f t="shared" si="5"/>
        <v>0.8318590897402931</v>
      </c>
      <c r="N66" s="166">
        <v>27118</v>
      </c>
      <c r="O66" s="164">
        <v>23881</v>
      </c>
      <c r="P66" s="167">
        <f t="shared" si="6"/>
        <v>0.88063279002876316</v>
      </c>
      <c r="Q66" s="257">
        <f t="shared" si="7"/>
        <v>0.43410280994173611</v>
      </c>
      <c r="R66" s="257">
        <f t="shared" si="8"/>
        <v>0.35467526485490564</v>
      </c>
      <c r="S66" s="258">
        <f t="shared" si="9"/>
        <v>-4.8773700288470057E-2</v>
      </c>
    </row>
    <row r="67" spans="1:19" x14ac:dyDescent="0.25">
      <c r="A67" s="163" t="s">
        <v>257</v>
      </c>
      <c r="B67" s="166">
        <v>3992</v>
      </c>
      <c r="C67" s="164">
        <v>2761</v>
      </c>
      <c r="D67" s="165">
        <f t="shared" si="0"/>
        <v>0.69163326653306612</v>
      </c>
      <c r="E67" s="166">
        <v>3748</v>
      </c>
      <c r="F67" s="164">
        <v>2350</v>
      </c>
      <c r="G67" s="167">
        <f t="shared" si="1"/>
        <v>0.62700106723585913</v>
      </c>
      <c r="H67" s="168">
        <f t="shared" si="2"/>
        <v>6.5101387406616862E-2</v>
      </c>
      <c r="I67" s="168">
        <f t="shared" si="3"/>
        <v>0.1748936170212767</v>
      </c>
      <c r="J67" s="258">
        <f t="shared" si="4"/>
        <v>6.4632199297206983E-2</v>
      </c>
      <c r="K67" s="166">
        <v>37524</v>
      </c>
      <c r="L67" s="164">
        <v>25027</v>
      </c>
      <c r="M67" s="263">
        <f t="shared" si="5"/>
        <v>0.66695981238673918</v>
      </c>
      <c r="N67" s="166">
        <v>35920</v>
      </c>
      <c r="O67" s="164">
        <v>21336</v>
      </c>
      <c r="P67" s="167">
        <f t="shared" si="6"/>
        <v>0.59398663697104681</v>
      </c>
      <c r="Q67" s="257">
        <f t="shared" si="7"/>
        <v>4.4654788418708291E-2</v>
      </c>
      <c r="R67" s="257">
        <f t="shared" si="8"/>
        <v>0.17299400074990623</v>
      </c>
      <c r="S67" s="258">
        <f t="shared" si="9"/>
        <v>7.2973175415692371E-2</v>
      </c>
    </row>
    <row r="68" spans="1:19" x14ac:dyDescent="0.25">
      <c r="A68" s="163" t="s">
        <v>259</v>
      </c>
      <c r="B68" s="166">
        <v>3510</v>
      </c>
      <c r="C68" s="164">
        <v>1949</v>
      </c>
      <c r="D68" s="165">
        <f t="shared" si="0"/>
        <v>0.55527065527065522</v>
      </c>
      <c r="E68" s="166">
        <v>2640</v>
      </c>
      <c r="F68" s="164">
        <v>1547</v>
      </c>
      <c r="G68" s="167">
        <f t="shared" si="1"/>
        <v>0.58598484848484844</v>
      </c>
      <c r="H68" s="168">
        <f t="shared" si="2"/>
        <v>0.32954545454545459</v>
      </c>
      <c r="I68" s="168">
        <f t="shared" si="3"/>
        <v>0.25985778926955394</v>
      </c>
      <c r="J68" s="258">
        <f t="shared" si="4"/>
        <v>-3.0714193214193219E-2</v>
      </c>
      <c r="K68" s="166">
        <v>34780</v>
      </c>
      <c r="L68" s="164">
        <v>18418</v>
      </c>
      <c r="M68" s="263">
        <f t="shared" si="5"/>
        <v>0.52955721679125933</v>
      </c>
      <c r="N68" s="166">
        <v>22920</v>
      </c>
      <c r="O68" s="164">
        <v>13337</v>
      </c>
      <c r="P68" s="167">
        <f t="shared" si="6"/>
        <v>0.58189354275741711</v>
      </c>
      <c r="Q68" s="257">
        <f t="shared" si="7"/>
        <v>0.51745200698080285</v>
      </c>
      <c r="R68" s="257">
        <f t="shared" si="8"/>
        <v>0.38097023318587397</v>
      </c>
      <c r="S68" s="258">
        <f t="shared" si="9"/>
        <v>-5.2336325966157782E-2</v>
      </c>
    </row>
    <row r="69" spans="1:19" x14ac:dyDescent="0.25">
      <c r="A69" s="163" t="s">
        <v>258</v>
      </c>
      <c r="B69" s="166">
        <v>3393</v>
      </c>
      <c r="C69" s="164">
        <v>3138</v>
      </c>
      <c r="D69" s="165">
        <f t="shared" si="0"/>
        <v>0.92484526967285585</v>
      </c>
      <c r="E69" s="166">
        <v>3843</v>
      </c>
      <c r="F69" s="164">
        <v>3308</v>
      </c>
      <c r="G69" s="167">
        <f t="shared" si="1"/>
        <v>0.8607858443924018</v>
      </c>
      <c r="H69" s="168">
        <f t="shared" si="2"/>
        <v>-0.11709601873536302</v>
      </c>
      <c r="I69" s="168">
        <f t="shared" si="3"/>
        <v>-5.1390568319226171E-2</v>
      </c>
      <c r="J69" s="258">
        <f t="shared" si="4"/>
        <v>6.4059425280454052E-2</v>
      </c>
      <c r="K69" s="166">
        <v>34145</v>
      </c>
      <c r="L69" s="164">
        <v>30501</v>
      </c>
      <c r="M69" s="263">
        <f t="shared" si="5"/>
        <v>0.89327866451896321</v>
      </c>
      <c r="N69" s="166">
        <v>32343</v>
      </c>
      <c r="O69" s="164">
        <v>26224</v>
      </c>
      <c r="P69" s="167">
        <f t="shared" si="6"/>
        <v>0.81080913953560274</v>
      </c>
      <c r="Q69" s="257">
        <f t="shared" si="7"/>
        <v>5.5715301610858692E-2</v>
      </c>
      <c r="R69" s="257">
        <f t="shared" si="8"/>
        <v>0.16309487492373398</v>
      </c>
      <c r="S69" s="258">
        <f t="shared" si="9"/>
        <v>8.2469524983360465E-2</v>
      </c>
    </row>
    <row r="70" spans="1:19" x14ac:dyDescent="0.25">
      <c r="A70" s="163" t="s">
        <v>265</v>
      </c>
      <c r="B70" s="166">
        <v>3018</v>
      </c>
      <c r="C70" s="164">
        <v>2309</v>
      </c>
      <c r="D70" s="165">
        <f t="shared" si="0"/>
        <v>0.76507620941020549</v>
      </c>
      <c r="E70" s="166">
        <v>3561</v>
      </c>
      <c r="F70" s="164">
        <v>2711</v>
      </c>
      <c r="G70" s="167">
        <f t="shared" si="1"/>
        <v>0.76130300477393986</v>
      </c>
      <c r="H70" s="168">
        <f t="shared" si="2"/>
        <v>-0.15248525695029491</v>
      </c>
      <c r="I70" s="168">
        <f t="shared" si="3"/>
        <v>-0.14828476576908889</v>
      </c>
      <c r="J70" s="258">
        <f t="shared" si="4"/>
        <v>3.7732046362656257E-3</v>
      </c>
      <c r="K70" s="166">
        <v>32795</v>
      </c>
      <c r="L70" s="164">
        <v>24674</v>
      </c>
      <c r="M70" s="263">
        <f t="shared" si="5"/>
        <v>0.7523707882299131</v>
      </c>
      <c r="N70" s="166">
        <v>44205</v>
      </c>
      <c r="O70" s="164">
        <v>29825</v>
      </c>
      <c r="P70" s="167">
        <f t="shared" si="6"/>
        <v>0.67469743241714741</v>
      </c>
      <c r="Q70" s="257">
        <f t="shared" si="7"/>
        <v>-0.25811559778305626</v>
      </c>
      <c r="R70" s="257">
        <f t="shared" si="8"/>
        <v>-0.17270746018440908</v>
      </c>
      <c r="S70" s="258">
        <f t="shared" si="9"/>
        <v>7.7673355812765688E-2</v>
      </c>
    </row>
    <row r="71" spans="1:19" x14ac:dyDescent="0.25">
      <c r="A71" s="163" t="s">
        <v>263</v>
      </c>
      <c r="B71" s="166">
        <v>3170</v>
      </c>
      <c r="C71" s="164">
        <v>2756</v>
      </c>
      <c r="D71" s="165">
        <f t="shared" si="0"/>
        <v>0.86940063091482644</v>
      </c>
      <c r="E71" s="166">
        <v>3256</v>
      </c>
      <c r="F71" s="164">
        <v>2625</v>
      </c>
      <c r="G71" s="167">
        <f t="shared" si="1"/>
        <v>0.80620393120393119</v>
      </c>
      <c r="H71" s="168">
        <f t="shared" si="2"/>
        <v>-2.6412776412776395E-2</v>
      </c>
      <c r="I71" s="168">
        <f t="shared" si="3"/>
        <v>4.9904761904761896E-2</v>
      </c>
      <c r="J71" s="258">
        <f t="shared" si="4"/>
        <v>6.3196699710895254E-2</v>
      </c>
      <c r="K71" s="166">
        <v>30608</v>
      </c>
      <c r="L71" s="164">
        <v>26099</v>
      </c>
      <c r="M71" s="263">
        <f t="shared" si="5"/>
        <v>0.8526855723993727</v>
      </c>
      <c r="N71" s="166">
        <v>29426</v>
      </c>
      <c r="O71" s="164">
        <v>23888</v>
      </c>
      <c r="P71" s="167">
        <f t="shared" si="6"/>
        <v>0.81179908924080746</v>
      </c>
      <c r="Q71" s="257">
        <f t="shared" si="7"/>
        <v>4.0168558417725819E-2</v>
      </c>
      <c r="R71" s="257">
        <f t="shared" si="8"/>
        <v>9.2556932350971177E-2</v>
      </c>
      <c r="S71" s="258">
        <f t="shared" si="9"/>
        <v>4.0886483158565246E-2</v>
      </c>
    </row>
    <row r="72" spans="1:19" x14ac:dyDescent="0.25">
      <c r="A72" s="163" t="s">
        <v>262</v>
      </c>
      <c r="B72" s="166">
        <v>2976</v>
      </c>
      <c r="C72" s="164">
        <v>2607</v>
      </c>
      <c r="D72" s="165">
        <f t="shared" si="0"/>
        <v>0.876008064516129</v>
      </c>
      <c r="E72" s="166">
        <v>3220</v>
      </c>
      <c r="F72" s="164">
        <v>2687</v>
      </c>
      <c r="G72" s="167">
        <f t="shared" si="1"/>
        <v>0.834472049689441</v>
      </c>
      <c r="H72" s="168">
        <f t="shared" si="2"/>
        <v>-7.5776397515528005E-2</v>
      </c>
      <c r="I72" s="168">
        <f t="shared" si="3"/>
        <v>-2.9772981019724587E-2</v>
      </c>
      <c r="J72" s="258">
        <f t="shared" si="4"/>
        <v>4.1536014826688006E-2</v>
      </c>
      <c r="K72" s="166">
        <v>29622</v>
      </c>
      <c r="L72" s="164">
        <v>25234</v>
      </c>
      <c r="M72" s="263">
        <f t="shared" si="5"/>
        <v>0.8518668557153467</v>
      </c>
      <c r="N72" s="166">
        <v>34652</v>
      </c>
      <c r="O72" s="164">
        <v>27722</v>
      </c>
      <c r="P72" s="167">
        <f t="shared" si="6"/>
        <v>0.80001154334526148</v>
      </c>
      <c r="Q72" s="257">
        <f t="shared" si="7"/>
        <v>-0.14515756666281887</v>
      </c>
      <c r="R72" s="257">
        <f t="shared" si="8"/>
        <v>-8.9748214414544392E-2</v>
      </c>
      <c r="S72" s="258">
        <f t="shared" si="9"/>
        <v>5.1855312370085227E-2</v>
      </c>
    </row>
    <row r="73" spans="1:19" x14ac:dyDescent="0.25">
      <c r="A73" s="163" t="s">
        <v>266</v>
      </c>
      <c r="B73" s="166">
        <v>2964</v>
      </c>
      <c r="C73" s="164">
        <v>2326</v>
      </c>
      <c r="D73" s="165">
        <f t="shared" ref="D73:D136" si="10">IFERROR(C73/B73,"")</f>
        <v>0.78475033738191635</v>
      </c>
      <c r="E73" s="166">
        <v>1260</v>
      </c>
      <c r="F73" s="164">
        <v>1116</v>
      </c>
      <c r="G73" s="167">
        <f t="shared" ref="G73:G136" si="11">IFERROR(F73/E73,"")</f>
        <v>0.88571428571428568</v>
      </c>
      <c r="H73" s="168">
        <f t="shared" ref="H73:H136" si="12">IFERROR(B73/E73-1,"")</f>
        <v>1.3523809523809525</v>
      </c>
      <c r="I73" s="168">
        <f t="shared" ref="I73:I136" si="13">IFERROR(C73/F73-1,"")</f>
        <v>1.0842293906810037</v>
      </c>
      <c r="J73" s="258">
        <f t="shared" ref="J73:J136" si="14">IFERROR(D73-G73,"")</f>
        <v>-0.10096394833236932</v>
      </c>
      <c r="K73" s="166">
        <v>28628</v>
      </c>
      <c r="L73" s="164">
        <v>21801</v>
      </c>
      <c r="M73" s="263">
        <f t="shared" ref="M73:M136" si="15">IFERROR(L73/K73,"")</f>
        <v>0.76152717619114152</v>
      </c>
      <c r="N73" s="166">
        <v>12429</v>
      </c>
      <c r="O73" s="164">
        <v>10737</v>
      </c>
      <c r="P73" s="167">
        <f t="shared" ref="P73:P136" si="16">IFERROR(O73/N73,"")</f>
        <v>0.86386676321506151</v>
      </c>
      <c r="Q73" s="257">
        <f t="shared" ref="Q73:Q136" si="17">IFERROR(K73/N73-1,"")</f>
        <v>1.3033228739238876</v>
      </c>
      <c r="R73" s="257">
        <f t="shared" ref="R73:R136" si="18">IFERROR(L73/O73-1,"")</f>
        <v>1.0304554344789048</v>
      </c>
      <c r="S73" s="258">
        <f t="shared" ref="S73:S136" si="19">IFERROR(M73-P73,"")</f>
        <v>-0.10233958702391999</v>
      </c>
    </row>
    <row r="74" spans="1:19" x14ac:dyDescent="0.25">
      <c r="A74" s="163" t="s">
        <v>261</v>
      </c>
      <c r="B74" s="166">
        <v>2962</v>
      </c>
      <c r="C74" s="164">
        <v>2327</v>
      </c>
      <c r="D74" s="165">
        <f t="shared" si="10"/>
        <v>0.7856178257933828</v>
      </c>
      <c r="E74" s="166">
        <v>3154</v>
      </c>
      <c r="F74" s="164">
        <v>2159</v>
      </c>
      <c r="G74" s="167">
        <f t="shared" si="11"/>
        <v>0.68452758402029168</v>
      </c>
      <c r="H74" s="168">
        <f t="shared" si="12"/>
        <v>-6.0875079264426146E-2</v>
      </c>
      <c r="I74" s="168">
        <f t="shared" si="13"/>
        <v>7.7813802686429012E-2</v>
      </c>
      <c r="J74" s="258">
        <f t="shared" si="14"/>
        <v>0.10109024177309112</v>
      </c>
      <c r="K74" s="166">
        <v>28480</v>
      </c>
      <c r="L74" s="164">
        <v>21077</v>
      </c>
      <c r="M74" s="263">
        <f t="shared" si="15"/>
        <v>0.74006320224719102</v>
      </c>
      <c r="N74" s="166">
        <v>27954</v>
      </c>
      <c r="O74" s="164">
        <v>18703</v>
      </c>
      <c r="P74" s="167">
        <f t="shared" si="16"/>
        <v>0.66906346140087292</v>
      </c>
      <c r="Q74" s="257">
        <f t="shared" si="17"/>
        <v>1.881662731630529E-2</v>
      </c>
      <c r="R74" s="257">
        <f t="shared" si="18"/>
        <v>0.12693150831417421</v>
      </c>
      <c r="S74" s="258">
        <f t="shared" si="19"/>
        <v>7.0999740846318105E-2</v>
      </c>
    </row>
    <row r="75" spans="1:19" x14ac:dyDescent="0.25">
      <c r="A75" s="163" t="s">
        <v>269</v>
      </c>
      <c r="B75" s="166">
        <v>2912</v>
      </c>
      <c r="C75" s="164">
        <v>2038</v>
      </c>
      <c r="D75" s="165">
        <f t="shared" si="10"/>
        <v>0.69986263736263732</v>
      </c>
      <c r="E75" s="166">
        <v>2640</v>
      </c>
      <c r="F75" s="164">
        <v>1977</v>
      </c>
      <c r="G75" s="167">
        <f t="shared" si="11"/>
        <v>0.7488636363636364</v>
      </c>
      <c r="H75" s="168">
        <f t="shared" si="12"/>
        <v>0.10303030303030303</v>
      </c>
      <c r="I75" s="168">
        <f t="shared" si="13"/>
        <v>3.0854830551340306E-2</v>
      </c>
      <c r="J75" s="258">
        <f t="shared" si="14"/>
        <v>-4.9000999000999079E-2</v>
      </c>
      <c r="K75" s="166">
        <v>27890</v>
      </c>
      <c r="L75" s="164">
        <v>20542</v>
      </c>
      <c r="M75" s="263">
        <f t="shared" si="15"/>
        <v>0.73653639297239148</v>
      </c>
      <c r="N75" s="166">
        <v>25003</v>
      </c>
      <c r="O75" s="164">
        <v>17748</v>
      </c>
      <c r="P75" s="167">
        <f t="shared" si="16"/>
        <v>0.70983481982162144</v>
      </c>
      <c r="Q75" s="257">
        <f t="shared" si="17"/>
        <v>0.11546614406271249</v>
      </c>
      <c r="R75" s="257">
        <f t="shared" si="18"/>
        <v>0.15742618886635107</v>
      </c>
      <c r="S75" s="258">
        <f t="shared" si="19"/>
        <v>2.6701573150770042E-2</v>
      </c>
    </row>
    <row r="76" spans="1:19" x14ac:dyDescent="0.25">
      <c r="A76" s="163" t="s">
        <v>268</v>
      </c>
      <c r="B76" s="166">
        <v>2860</v>
      </c>
      <c r="C76" s="164">
        <v>1917</v>
      </c>
      <c r="D76" s="165">
        <f t="shared" si="10"/>
        <v>0.67027972027972027</v>
      </c>
      <c r="E76" s="166">
        <v>1914</v>
      </c>
      <c r="F76" s="164">
        <v>1234</v>
      </c>
      <c r="G76" s="167">
        <f t="shared" si="11"/>
        <v>0.64472309299895503</v>
      </c>
      <c r="H76" s="168">
        <f t="shared" si="12"/>
        <v>0.49425287356321834</v>
      </c>
      <c r="I76" s="168">
        <f t="shared" si="13"/>
        <v>0.55348460291734192</v>
      </c>
      <c r="J76" s="258">
        <f t="shared" si="14"/>
        <v>2.5556627280765243E-2</v>
      </c>
      <c r="K76" s="166">
        <v>27700</v>
      </c>
      <c r="L76" s="164">
        <v>17861</v>
      </c>
      <c r="M76" s="263">
        <f t="shared" si="15"/>
        <v>0.64480144404332129</v>
      </c>
      <c r="N76" s="166">
        <v>18156</v>
      </c>
      <c r="O76" s="164">
        <v>10965</v>
      </c>
      <c r="P76" s="167">
        <f t="shared" si="16"/>
        <v>0.6039325842696629</v>
      </c>
      <c r="Q76" s="257">
        <f t="shared" si="17"/>
        <v>0.52566644635382254</v>
      </c>
      <c r="R76" s="257">
        <f t="shared" si="18"/>
        <v>0.62891016871865024</v>
      </c>
      <c r="S76" s="258">
        <f t="shared" si="19"/>
        <v>4.0868859773658395E-2</v>
      </c>
    </row>
    <row r="77" spans="1:19" x14ac:dyDescent="0.25">
      <c r="A77" s="163" t="s">
        <v>277</v>
      </c>
      <c r="B77" s="166">
        <v>2857</v>
      </c>
      <c r="C77" s="164">
        <v>2595</v>
      </c>
      <c r="D77" s="165">
        <f t="shared" si="10"/>
        <v>0.9082954147707385</v>
      </c>
      <c r="E77" s="166">
        <v>1549</v>
      </c>
      <c r="F77" s="164">
        <v>1433</v>
      </c>
      <c r="G77" s="167">
        <f t="shared" si="11"/>
        <v>0.92511297611362164</v>
      </c>
      <c r="H77" s="168">
        <f t="shared" si="12"/>
        <v>0.84441575209812791</v>
      </c>
      <c r="I77" s="168">
        <f t="shared" si="13"/>
        <v>0.81088625261688763</v>
      </c>
      <c r="J77" s="258">
        <f t="shared" si="14"/>
        <v>-1.6817561342883147E-2</v>
      </c>
      <c r="K77" s="166">
        <v>27632</v>
      </c>
      <c r="L77" s="164">
        <v>26189</v>
      </c>
      <c r="M77" s="263">
        <f t="shared" si="15"/>
        <v>0.94777793862188764</v>
      </c>
      <c r="N77" s="166">
        <v>21423</v>
      </c>
      <c r="O77" s="164">
        <v>20383</v>
      </c>
      <c r="P77" s="167">
        <f t="shared" si="16"/>
        <v>0.95145404471829342</v>
      </c>
      <c r="Q77" s="257">
        <f t="shared" si="17"/>
        <v>0.2898286887924193</v>
      </c>
      <c r="R77" s="257">
        <f t="shared" si="18"/>
        <v>0.28484521414904584</v>
      </c>
      <c r="S77" s="258">
        <f t="shared" si="19"/>
        <v>-3.6761060964057846E-3</v>
      </c>
    </row>
    <row r="78" spans="1:19" x14ac:dyDescent="0.25">
      <c r="A78" s="163" t="s">
        <v>270</v>
      </c>
      <c r="B78" s="166">
        <v>2886</v>
      </c>
      <c r="C78" s="164">
        <v>2018</v>
      </c>
      <c r="D78" s="165">
        <f t="shared" si="10"/>
        <v>0.69923769923769918</v>
      </c>
      <c r="E78" s="166">
        <v>2556</v>
      </c>
      <c r="F78" s="164">
        <v>1685</v>
      </c>
      <c r="G78" s="167">
        <f t="shared" si="11"/>
        <v>0.65923317683881066</v>
      </c>
      <c r="H78" s="168">
        <f t="shared" si="12"/>
        <v>0.12910798122065725</v>
      </c>
      <c r="I78" s="168">
        <f t="shared" si="13"/>
        <v>0.19762611275964392</v>
      </c>
      <c r="J78" s="258">
        <f t="shared" si="14"/>
        <v>4.000452239888852E-2</v>
      </c>
      <c r="K78" s="166">
        <v>27428</v>
      </c>
      <c r="L78" s="164">
        <v>18340</v>
      </c>
      <c r="M78" s="263">
        <f t="shared" si="15"/>
        <v>0.66865976374507807</v>
      </c>
      <c r="N78" s="166">
        <v>21286</v>
      </c>
      <c r="O78" s="164">
        <v>13944</v>
      </c>
      <c r="P78" s="167">
        <f t="shared" si="16"/>
        <v>0.65507845532274733</v>
      </c>
      <c r="Q78" s="257">
        <f t="shared" si="17"/>
        <v>0.28854646246359117</v>
      </c>
      <c r="R78" s="257">
        <f t="shared" si="18"/>
        <v>0.31526104417670675</v>
      </c>
      <c r="S78" s="258">
        <f t="shared" si="19"/>
        <v>1.358130842233074E-2</v>
      </c>
    </row>
    <row r="79" spans="1:19" x14ac:dyDescent="0.25">
      <c r="A79" s="163" t="s">
        <v>267</v>
      </c>
      <c r="B79" s="166">
        <v>2964</v>
      </c>
      <c r="C79" s="164">
        <v>1923</v>
      </c>
      <c r="D79" s="165">
        <f t="shared" si="10"/>
        <v>0.64878542510121462</v>
      </c>
      <c r="E79" s="166">
        <v>1192</v>
      </c>
      <c r="F79" s="164">
        <v>1015</v>
      </c>
      <c r="G79" s="167">
        <f t="shared" si="11"/>
        <v>0.85151006711409394</v>
      </c>
      <c r="H79" s="168">
        <f t="shared" si="12"/>
        <v>1.4865771812080535</v>
      </c>
      <c r="I79" s="168">
        <f t="shared" si="13"/>
        <v>0.89458128078817745</v>
      </c>
      <c r="J79" s="258">
        <f t="shared" si="14"/>
        <v>-0.20272464201287932</v>
      </c>
      <c r="K79" s="166">
        <v>26647</v>
      </c>
      <c r="L79" s="164">
        <v>17840</v>
      </c>
      <c r="M79" s="263">
        <f t="shared" si="15"/>
        <v>0.66949375164183589</v>
      </c>
      <c r="N79" s="166">
        <v>12281</v>
      </c>
      <c r="O79" s="164">
        <v>9983</v>
      </c>
      <c r="P79" s="167">
        <f t="shared" si="16"/>
        <v>0.81288168715902609</v>
      </c>
      <c r="Q79" s="257">
        <f t="shared" si="17"/>
        <v>1.169774448334826</v>
      </c>
      <c r="R79" s="257">
        <f t="shared" si="18"/>
        <v>0.78703796453971742</v>
      </c>
      <c r="S79" s="258">
        <f t="shared" si="19"/>
        <v>-0.1433879355171902</v>
      </c>
    </row>
    <row r="80" spans="1:19" x14ac:dyDescent="0.25">
      <c r="A80" s="163" t="s">
        <v>488</v>
      </c>
      <c r="B80" s="166">
        <v>0</v>
      </c>
      <c r="C80" s="164">
        <v>0</v>
      </c>
      <c r="D80" s="165" t="str">
        <f t="shared" si="10"/>
        <v/>
      </c>
      <c r="E80" s="166">
        <v>174</v>
      </c>
      <c r="F80" s="164">
        <v>171</v>
      </c>
      <c r="G80" s="167">
        <f t="shared" si="11"/>
        <v>0.98275862068965514</v>
      </c>
      <c r="H80" s="168">
        <f t="shared" si="12"/>
        <v>-1</v>
      </c>
      <c r="I80" s="168">
        <f t="shared" si="13"/>
        <v>-1</v>
      </c>
      <c r="J80" s="258" t="str">
        <f t="shared" si="14"/>
        <v/>
      </c>
      <c r="K80" s="166">
        <v>26393</v>
      </c>
      <c r="L80" s="164">
        <v>22319</v>
      </c>
      <c r="M80" s="263">
        <f t="shared" si="15"/>
        <v>0.84564088962982609</v>
      </c>
      <c r="N80" s="166">
        <v>174</v>
      </c>
      <c r="O80" s="164">
        <v>171</v>
      </c>
      <c r="P80" s="167">
        <f t="shared" si="16"/>
        <v>0.98275862068965514</v>
      </c>
      <c r="Q80" s="257">
        <f t="shared" si="17"/>
        <v>150.68390804597701</v>
      </c>
      <c r="R80" s="257">
        <f t="shared" si="18"/>
        <v>129.5204678362573</v>
      </c>
      <c r="S80" s="258">
        <f t="shared" si="19"/>
        <v>-0.13711773105982905</v>
      </c>
    </row>
    <row r="81" spans="1:19" x14ac:dyDescent="0.25">
      <c r="A81" s="163" t="s">
        <v>282</v>
      </c>
      <c r="B81" s="166">
        <v>2592</v>
      </c>
      <c r="C81" s="164">
        <v>2318</v>
      </c>
      <c r="D81" s="165">
        <f t="shared" si="10"/>
        <v>0.89429012345679015</v>
      </c>
      <c r="E81" s="166">
        <v>3004</v>
      </c>
      <c r="F81" s="164">
        <v>2715</v>
      </c>
      <c r="G81" s="167">
        <f t="shared" si="11"/>
        <v>0.90379494007989347</v>
      </c>
      <c r="H81" s="168">
        <f t="shared" si="12"/>
        <v>-0.13715046604527292</v>
      </c>
      <c r="I81" s="168">
        <f t="shared" si="13"/>
        <v>-0.14622467771639047</v>
      </c>
      <c r="J81" s="258">
        <f t="shared" si="14"/>
        <v>-9.5048166231033182E-3</v>
      </c>
      <c r="K81" s="166">
        <v>25837</v>
      </c>
      <c r="L81" s="164">
        <v>21961</v>
      </c>
      <c r="M81" s="263">
        <f t="shared" si="15"/>
        <v>0.84998258311723496</v>
      </c>
      <c r="N81" s="166">
        <v>28834</v>
      </c>
      <c r="O81" s="164">
        <v>25517</v>
      </c>
      <c r="P81" s="167">
        <f t="shared" si="16"/>
        <v>0.88496219740584037</v>
      </c>
      <c r="Q81" s="257">
        <f t="shared" si="17"/>
        <v>-0.10393979329957692</v>
      </c>
      <c r="R81" s="257">
        <f t="shared" si="18"/>
        <v>-0.13935807500881769</v>
      </c>
      <c r="S81" s="258">
        <f t="shared" si="19"/>
        <v>-3.497961428860541E-2</v>
      </c>
    </row>
    <row r="82" spans="1:19" x14ac:dyDescent="0.25">
      <c r="A82" s="163" t="s">
        <v>271</v>
      </c>
      <c r="B82" s="166">
        <v>2683</v>
      </c>
      <c r="C82" s="164">
        <v>2292</v>
      </c>
      <c r="D82" s="165">
        <f t="shared" si="10"/>
        <v>0.85426761088333958</v>
      </c>
      <c r="E82" s="166">
        <v>1563</v>
      </c>
      <c r="F82" s="164">
        <v>1413</v>
      </c>
      <c r="G82" s="167">
        <f t="shared" si="11"/>
        <v>0.90403071017274472</v>
      </c>
      <c r="H82" s="168">
        <f t="shared" si="12"/>
        <v>0.71657069737683932</v>
      </c>
      <c r="I82" s="168">
        <f t="shared" si="13"/>
        <v>0.62208067940552025</v>
      </c>
      <c r="J82" s="258">
        <f t="shared" si="14"/>
        <v>-4.9763099289405144E-2</v>
      </c>
      <c r="K82" s="166">
        <v>23278</v>
      </c>
      <c r="L82" s="164">
        <v>19825</v>
      </c>
      <c r="M82" s="263">
        <f t="shared" si="15"/>
        <v>0.85166251396168058</v>
      </c>
      <c r="N82" s="166">
        <v>15688</v>
      </c>
      <c r="O82" s="164">
        <v>13258</v>
      </c>
      <c r="P82" s="167">
        <f t="shared" si="16"/>
        <v>0.84510453850076495</v>
      </c>
      <c r="Q82" s="257">
        <f t="shared" si="17"/>
        <v>0.48380928097909237</v>
      </c>
      <c r="R82" s="257">
        <f t="shared" si="18"/>
        <v>0.49532357821692563</v>
      </c>
      <c r="S82" s="258">
        <f t="shared" si="19"/>
        <v>6.5579754609156327E-3</v>
      </c>
    </row>
    <row r="83" spans="1:19" x14ac:dyDescent="0.25">
      <c r="A83" s="163" t="s">
        <v>274</v>
      </c>
      <c r="B83" s="166">
        <v>2390</v>
      </c>
      <c r="C83" s="164">
        <v>1614</v>
      </c>
      <c r="D83" s="165">
        <f t="shared" si="10"/>
        <v>0.67531380753138071</v>
      </c>
      <c r="E83" s="166">
        <v>1560</v>
      </c>
      <c r="F83" s="164">
        <v>1290</v>
      </c>
      <c r="G83" s="167">
        <f t="shared" si="11"/>
        <v>0.82692307692307687</v>
      </c>
      <c r="H83" s="168">
        <f t="shared" si="12"/>
        <v>0.53205128205128216</v>
      </c>
      <c r="I83" s="168">
        <f t="shared" si="13"/>
        <v>0.25116279069767433</v>
      </c>
      <c r="J83" s="258">
        <f t="shared" si="14"/>
        <v>-0.15160926939169617</v>
      </c>
      <c r="K83" s="166">
        <v>23113</v>
      </c>
      <c r="L83" s="164">
        <v>16159</v>
      </c>
      <c r="M83" s="263">
        <f t="shared" si="15"/>
        <v>0.69913035953792235</v>
      </c>
      <c r="N83" s="166">
        <v>14954</v>
      </c>
      <c r="O83" s="164">
        <v>10707</v>
      </c>
      <c r="P83" s="167">
        <f t="shared" si="16"/>
        <v>0.71599572020863977</v>
      </c>
      <c r="Q83" s="257">
        <f t="shared" si="17"/>
        <v>0.54560652668182419</v>
      </c>
      <c r="R83" s="257">
        <f t="shared" si="18"/>
        <v>0.50919958905389007</v>
      </c>
      <c r="S83" s="258">
        <f t="shared" si="19"/>
        <v>-1.6865360670717422E-2</v>
      </c>
    </row>
    <row r="84" spans="1:19" x14ac:dyDescent="0.25">
      <c r="A84" s="163" t="s">
        <v>278</v>
      </c>
      <c r="B84" s="166">
        <v>2280</v>
      </c>
      <c r="C84" s="164">
        <v>1852</v>
      </c>
      <c r="D84" s="165">
        <f t="shared" si="10"/>
        <v>0.81228070175438594</v>
      </c>
      <c r="E84" s="166">
        <v>3203</v>
      </c>
      <c r="F84" s="164">
        <v>2627</v>
      </c>
      <c r="G84" s="167">
        <f t="shared" si="11"/>
        <v>0.82016859194505154</v>
      </c>
      <c r="H84" s="168">
        <f t="shared" si="12"/>
        <v>-0.28816734311582892</v>
      </c>
      <c r="I84" s="168">
        <f t="shared" si="13"/>
        <v>-0.29501332318233731</v>
      </c>
      <c r="J84" s="258">
        <f t="shared" si="14"/>
        <v>-7.8878901906656029E-3</v>
      </c>
      <c r="K84" s="166">
        <v>21960</v>
      </c>
      <c r="L84" s="164">
        <v>18487</v>
      </c>
      <c r="M84" s="263">
        <f t="shared" si="15"/>
        <v>0.84184881602914385</v>
      </c>
      <c r="N84" s="166">
        <v>29185</v>
      </c>
      <c r="O84" s="164">
        <v>23516</v>
      </c>
      <c r="P84" s="167">
        <f t="shared" si="16"/>
        <v>0.80575638170292962</v>
      </c>
      <c r="Q84" s="257">
        <f t="shared" si="17"/>
        <v>-0.24755867740277537</v>
      </c>
      <c r="R84" s="257">
        <f t="shared" si="18"/>
        <v>-0.21385439700629361</v>
      </c>
      <c r="S84" s="258">
        <f t="shared" si="19"/>
        <v>3.6092434326214229E-2</v>
      </c>
    </row>
    <row r="85" spans="1:19" x14ac:dyDescent="0.25">
      <c r="A85" s="163" t="s">
        <v>280</v>
      </c>
      <c r="B85" s="166">
        <v>2188</v>
      </c>
      <c r="C85" s="164">
        <v>1647</v>
      </c>
      <c r="D85" s="165">
        <f t="shared" si="10"/>
        <v>0.75274223034734922</v>
      </c>
      <c r="E85" s="166">
        <v>2198</v>
      </c>
      <c r="F85" s="164">
        <v>1748</v>
      </c>
      <c r="G85" s="167">
        <f t="shared" si="11"/>
        <v>0.79526842584167423</v>
      </c>
      <c r="H85" s="168">
        <f t="shared" si="12"/>
        <v>-4.5495905368516665E-3</v>
      </c>
      <c r="I85" s="168">
        <f t="shared" si="13"/>
        <v>-5.7780320366132676E-2</v>
      </c>
      <c r="J85" s="258">
        <f t="shared" si="14"/>
        <v>-4.2526195494325014E-2</v>
      </c>
      <c r="K85" s="166">
        <v>21867</v>
      </c>
      <c r="L85" s="164">
        <v>16492</v>
      </c>
      <c r="M85" s="263">
        <f t="shared" si="15"/>
        <v>0.75419582018566789</v>
      </c>
      <c r="N85" s="166">
        <v>19236</v>
      </c>
      <c r="O85" s="164">
        <v>14600</v>
      </c>
      <c r="P85" s="167">
        <f t="shared" si="16"/>
        <v>0.75899355375337907</v>
      </c>
      <c r="Q85" s="257">
        <f t="shared" si="17"/>
        <v>0.13677479725514652</v>
      </c>
      <c r="R85" s="257">
        <f t="shared" si="18"/>
        <v>0.12958904109589042</v>
      </c>
      <c r="S85" s="258">
        <f t="shared" si="19"/>
        <v>-4.7977335677111821E-3</v>
      </c>
    </row>
    <row r="86" spans="1:19" x14ac:dyDescent="0.25">
      <c r="A86" s="163" t="s">
        <v>311</v>
      </c>
      <c r="B86" s="166">
        <v>4350</v>
      </c>
      <c r="C86" s="164">
        <v>4225</v>
      </c>
      <c r="D86" s="165">
        <f t="shared" si="10"/>
        <v>0.97126436781609193</v>
      </c>
      <c r="E86" s="166">
        <v>4800</v>
      </c>
      <c r="F86" s="164">
        <v>3484</v>
      </c>
      <c r="G86" s="167">
        <f t="shared" si="11"/>
        <v>0.72583333333333333</v>
      </c>
      <c r="H86" s="168">
        <f t="shared" si="12"/>
        <v>-9.375E-2</v>
      </c>
      <c r="I86" s="168">
        <f t="shared" si="13"/>
        <v>0.21268656716417911</v>
      </c>
      <c r="J86" s="258">
        <f t="shared" si="14"/>
        <v>0.2454310344827586</v>
      </c>
      <c r="K86" s="166">
        <v>20548</v>
      </c>
      <c r="L86" s="164">
        <v>18610</v>
      </c>
      <c r="M86" s="263">
        <f t="shared" si="15"/>
        <v>0.90568425150866261</v>
      </c>
      <c r="N86" s="166">
        <v>29418</v>
      </c>
      <c r="O86" s="164">
        <v>23831</v>
      </c>
      <c r="P86" s="167">
        <f t="shared" si="16"/>
        <v>0.81008226256033722</v>
      </c>
      <c r="Q86" s="257">
        <f t="shared" si="17"/>
        <v>-0.30151607859133867</v>
      </c>
      <c r="R86" s="257">
        <f t="shared" si="18"/>
        <v>-0.21908438588393264</v>
      </c>
      <c r="S86" s="258">
        <f t="shared" si="19"/>
        <v>9.5601988948325389E-2</v>
      </c>
    </row>
    <row r="87" spans="1:19" x14ac:dyDescent="0.25">
      <c r="A87" s="163" t="s">
        <v>256</v>
      </c>
      <c r="B87" s="166">
        <v>0</v>
      </c>
      <c r="C87" s="164">
        <v>0</v>
      </c>
      <c r="D87" s="165" t="str">
        <f t="shared" si="10"/>
        <v/>
      </c>
      <c r="E87" s="166">
        <v>0</v>
      </c>
      <c r="F87" s="164">
        <v>0</v>
      </c>
      <c r="G87" s="167" t="str">
        <f t="shared" si="11"/>
        <v/>
      </c>
      <c r="H87" s="168" t="str">
        <f t="shared" si="12"/>
        <v/>
      </c>
      <c r="I87" s="168" t="str">
        <f t="shared" si="13"/>
        <v/>
      </c>
      <c r="J87" s="258" t="str">
        <f t="shared" si="14"/>
        <v/>
      </c>
      <c r="K87" s="166">
        <v>20400</v>
      </c>
      <c r="L87" s="164">
        <v>18045</v>
      </c>
      <c r="M87" s="263">
        <f t="shared" si="15"/>
        <v>0.88455882352941173</v>
      </c>
      <c r="N87" s="166">
        <v>0</v>
      </c>
      <c r="O87" s="164">
        <v>0</v>
      </c>
      <c r="P87" s="167" t="str">
        <f t="shared" si="16"/>
        <v/>
      </c>
      <c r="Q87" s="257" t="str">
        <f t="shared" si="17"/>
        <v/>
      </c>
      <c r="R87" s="257" t="str">
        <f t="shared" si="18"/>
        <v/>
      </c>
      <c r="S87" s="258" t="str">
        <f t="shared" si="19"/>
        <v/>
      </c>
    </row>
    <row r="88" spans="1:19" x14ac:dyDescent="0.25">
      <c r="A88" s="163" t="s">
        <v>279</v>
      </c>
      <c r="B88" s="166">
        <v>2235</v>
      </c>
      <c r="C88" s="164">
        <v>1887</v>
      </c>
      <c r="D88" s="165">
        <f t="shared" si="10"/>
        <v>0.84429530201342284</v>
      </c>
      <c r="E88" s="166">
        <v>1370</v>
      </c>
      <c r="F88" s="164">
        <v>1180</v>
      </c>
      <c r="G88" s="167">
        <f t="shared" si="11"/>
        <v>0.86131386861313863</v>
      </c>
      <c r="H88" s="168">
        <f t="shared" si="12"/>
        <v>0.63138686131386867</v>
      </c>
      <c r="I88" s="168">
        <f t="shared" si="13"/>
        <v>0.5991525423728814</v>
      </c>
      <c r="J88" s="258">
        <f t="shared" si="14"/>
        <v>-1.701856659971579E-2</v>
      </c>
      <c r="K88" s="166">
        <v>20324</v>
      </c>
      <c r="L88" s="164">
        <v>17636</v>
      </c>
      <c r="M88" s="263">
        <f t="shared" si="15"/>
        <v>0.86774257036016533</v>
      </c>
      <c r="N88" s="166">
        <v>12613</v>
      </c>
      <c r="O88" s="164">
        <v>10504</v>
      </c>
      <c r="P88" s="167">
        <f t="shared" si="16"/>
        <v>0.83279156425909773</v>
      </c>
      <c r="Q88" s="257">
        <f t="shared" si="17"/>
        <v>0.61135336557520015</v>
      </c>
      <c r="R88" s="257">
        <f t="shared" si="18"/>
        <v>0.67897943640517888</v>
      </c>
      <c r="S88" s="258">
        <f t="shared" si="19"/>
        <v>3.4951006101067605E-2</v>
      </c>
    </row>
    <row r="89" spans="1:19" x14ac:dyDescent="0.25">
      <c r="A89" s="163" t="s">
        <v>273</v>
      </c>
      <c r="B89" s="166">
        <v>2622</v>
      </c>
      <c r="C89" s="164">
        <v>1778</v>
      </c>
      <c r="D89" s="165">
        <f t="shared" si="10"/>
        <v>0.67810831426392071</v>
      </c>
      <c r="E89" s="166">
        <v>1714</v>
      </c>
      <c r="F89" s="164">
        <v>1127</v>
      </c>
      <c r="G89" s="167">
        <f t="shared" si="11"/>
        <v>0.65752625437572931</v>
      </c>
      <c r="H89" s="168">
        <f t="shared" si="12"/>
        <v>0.52975495915986004</v>
      </c>
      <c r="I89" s="168">
        <f t="shared" si="13"/>
        <v>0.57763975155279512</v>
      </c>
      <c r="J89" s="258">
        <f t="shared" si="14"/>
        <v>2.0582059888191395E-2</v>
      </c>
      <c r="K89" s="166">
        <v>19833</v>
      </c>
      <c r="L89" s="164">
        <v>13674</v>
      </c>
      <c r="M89" s="263">
        <f t="shared" si="15"/>
        <v>0.68945696566328851</v>
      </c>
      <c r="N89" s="166">
        <v>14657</v>
      </c>
      <c r="O89" s="164">
        <v>8603</v>
      </c>
      <c r="P89" s="167">
        <f t="shared" si="16"/>
        <v>0.58695503854813402</v>
      </c>
      <c r="Q89" s="257">
        <f t="shared" si="17"/>
        <v>0.35314184348775335</v>
      </c>
      <c r="R89" s="257">
        <f t="shared" si="18"/>
        <v>0.58944554225270251</v>
      </c>
      <c r="S89" s="258">
        <f t="shared" si="19"/>
        <v>0.10250192711515449</v>
      </c>
    </row>
    <row r="90" spans="1:19" x14ac:dyDescent="0.25">
      <c r="A90" s="163" t="s">
        <v>276</v>
      </c>
      <c r="B90" s="166">
        <v>1590</v>
      </c>
      <c r="C90" s="164">
        <v>976</v>
      </c>
      <c r="D90" s="165">
        <f t="shared" si="10"/>
        <v>0.61383647798742136</v>
      </c>
      <c r="E90" s="166">
        <v>664</v>
      </c>
      <c r="F90" s="164">
        <v>561</v>
      </c>
      <c r="G90" s="167">
        <f t="shared" si="11"/>
        <v>0.84487951807228912</v>
      </c>
      <c r="H90" s="168">
        <f t="shared" si="12"/>
        <v>1.3945783132530121</v>
      </c>
      <c r="I90" s="168">
        <f t="shared" si="13"/>
        <v>0.73975044563279857</v>
      </c>
      <c r="J90" s="258">
        <f t="shared" si="14"/>
        <v>-0.23104304008486776</v>
      </c>
      <c r="K90" s="166">
        <v>19550</v>
      </c>
      <c r="L90" s="164">
        <v>11906</v>
      </c>
      <c r="M90" s="263">
        <f t="shared" si="15"/>
        <v>0.60900255754475707</v>
      </c>
      <c r="N90" s="166">
        <v>664</v>
      </c>
      <c r="O90" s="164">
        <v>561</v>
      </c>
      <c r="P90" s="167">
        <f t="shared" si="16"/>
        <v>0.84487951807228912</v>
      </c>
      <c r="Q90" s="257">
        <f t="shared" si="17"/>
        <v>28.442771084337348</v>
      </c>
      <c r="R90" s="257">
        <f t="shared" si="18"/>
        <v>20.222816399286987</v>
      </c>
      <c r="S90" s="258">
        <f t="shared" si="19"/>
        <v>-0.23587696052753204</v>
      </c>
    </row>
    <row r="91" spans="1:19" x14ac:dyDescent="0.25">
      <c r="A91" s="163" t="s">
        <v>285</v>
      </c>
      <c r="B91" s="166">
        <v>1852</v>
      </c>
      <c r="C91" s="164">
        <v>1657</v>
      </c>
      <c r="D91" s="165">
        <f t="shared" si="10"/>
        <v>0.89470842332613387</v>
      </c>
      <c r="E91" s="166">
        <v>1916</v>
      </c>
      <c r="F91" s="164">
        <v>1620</v>
      </c>
      <c r="G91" s="167">
        <f t="shared" si="11"/>
        <v>0.8455114822546973</v>
      </c>
      <c r="H91" s="168">
        <f t="shared" si="12"/>
        <v>-3.3402922755741082E-2</v>
      </c>
      <c r="I91" s="168">
        <f t="shared" si="13"/>
        <v>2.2839506172839474E-2</v>
      </c>
      <c r="J91" s="258">
        <f t="shared" si="14"/>
        <v>4.9196941071436573E-2</v>
      </c>
      <c r="K91" s="166">
        <v>17816</v>
      </c>
      <c r="L91" s="164">
        <v>14909</v>
      </c>
      <c r="M91" s="263">
        <f t="shared" si="15"/>
        <v>0.83683206106870234</v>
      </c>
      <c r="N91" s="166">
        <v>16893</v>
      </c>
      <c r="O91" s="164">
        <v>13718</v>
      </c>
      <c r="P91" s="167">
        <f t="shared" si="16"/>
        <v>0.81205232936719351</v>
      </c>
      <c r="Q91" s="257">
        <f t="shared" si="17"/>
        <v>5.4638015746167001E-2</v>
      </c>
      <c r="R91" s="257">
        <f t="shared" si="18"/>
        <v>8.6820236186032851E-2</v>
      </c>
      <c r="S91" s="258">
        <f t="shared" si="19"/>
        <v>2.4779731701508823E-2</v>
      </c>
    </row>
    <row r="92" spans="1:19" x14ac:dyDescent="0.25">
      <c r="A92" s="163" t="s">
        <v>272</v>
      </c>
      <c r="B92" s="166">
        <v>1732</v>
      </c>
      <c r="C92" s="164">
        <v>1598</v>
      </c>
      <c r="D92" s="165">
        <f t="shared" si="10"/>
        <v>0.92263279445727486</v>
      </c>
      <c r="E92" s="166">
        <v>1356</v>
      </c>
      <c r="F92" s="164">
        <v>1260</v>
      </c>
      <c r="G92" s="167">
        <f t="shared" si="11"/>
        <v>0.92920353982300885</v>
      </c>
      <c r="H92" s="168">
        <f t="shared" si="12"/>
        <v>0.27728613569321525</v>
      </c>
      <c r="I92" s="168">
        <f t="shared" si="13"/>
        <v>0.26825396825396819</v>
      </c>
      <c r="J92" s="258">
        <f t="shared" si="14"/>
        <v>-6.5707453657339876E-3</v>
      </c>
      <c r="K92" s="166">
        <v>17457</v>
      </c>
      <c r="L92" s="164">
        <v>15493</v>
      </c>
      <c r="M92" s="263">
        <f t="shared" si="15"/>
        <v>0.88749498768402357</v>
      </c>
      <c r="N92" s="166">
        <v>12448</v>
      </c>
      <c r="O92" s="164">
        <v>10396</v>
      </c>
      <c r="P92" s="167">
        <f t="shared" si="16"/>
        <v>0.83515424164524421</v>
      </c>
      <c r="Q92" s="257">
        <f t="shared" si="17"/>
        <v>0.40239395886889451</v>
      </c>
      <c r="R92" s="257">
        <f t="shared" si="18"/>
        <v>0.49028472489419017</v>
      </c>
      <c r="S92" s="258">
        <f t="shared" si="19"/>
        <v>5.2340746038779362E-2</v>
      </c>
    </row>
    <row r="93" spans="1:19" x14ac:dyDescent="0.25">
      <c r="A93" s="163" t="s">
        <v>281</v>
      </c>
      <c r="B93" s="166">
        <v>2176</v>
      </c>
      <c r="C93" s="164">
        <v>1808</v>
      </c>
      <c r="D93" s="165">
        <f t="shared" si="10"/>
        <v>0.83088235294117652</v>
      </c>
      <c r="E93" s="166">
        <v>1328</v>
      </c>
      <c r="F93" s="164">
        <v>1004</v>
      </c>
      <c r="G93" s="167">
        <f t="shared" si="11"/>
        <v>0.75602409638554213</v>
      </c>
      <c r="H93" s="168">
        <f t="shared" si="12"/>
        <v>0.63855421686746983</v>
      </c>
      <c r="I93" s="168">
        <f t="shared" si="13"/>
        <v>0.80079681274900394</v>
      </c>
      <c r="J93" s="258">
        <f t="shared" si="14"/>
        <v>7.4858256555634384E-2</v>
      </c>
      <c r="K93" s="166">
        <v>17370</v>
      </c>
      <c r="L93" s="164">
        <v>13867</v>
      </c>
      <c r="M93" s="263">
        <f t="shared" si="15"/>
        <v>0.79833045480713871</v>
      </c>
      <c r="N93" s="166">
        <v>10586</v>
      </c>
      <c r="O93" s="164">
        <v>8208</v>
      </c>
      <c r="P93" s="167">
        <f t="shared" si="16"/>
        <v>0.77536368788966559</v>
      </c>
      <c r="Q93" s="257">
        <f t="shared" si="17"/>
        <v>0.64084640090685818</v>
      </c>
      <c r="R93" s="257">
        <f t="shared" si="18"/>
        <v>0.68944931773879148</v>
      </c>
      <c r="S93" s="258">
        <f t="shared" si="19"/>
        <v>2.2966766917473125E-2</v>
      </c>
    </row>
    <row r="94" spans="1:19" x14ac:dyDescent="0.25">
      <c r="A94" s="163" t="s">
        <v>260</v>
      </c>
      <c r="B94" s="166">
        <v>3008</v>
      </c>
      <c r="C94" s="164">
        <v>1813</v>
      </c>
      <c r="D94" s="165">
        <f t="shared" si="10"/>
        <v>0.60272606382978722</v>
      </c>
      <c r="E94" s="166">
        <v>0</v>
      </c>
      <c r="F94" s="164">
        <v>0</v>
      </c>
      <c r="G94" s="167" t="str">
        <f t="shared" si="11"/>
        <v/>
      </c>
      <c r="H94" s="168" t="str">
        <f t="shared" si="12"/>
        <v/>
      </c>
      <c r="I94" s="168" t="str">
        <f t="shared" si="13"/>
        <v/>
      </c>
      <c r="J94" s="258" t="str">
        <f t="shared" si="14"/>
        <v/>
      </c>
      <c r="K94" s="166">
        <v>16904</v>
      </c>
      <c r="L94" s="164">
        <v>9532</v>
      </c>
      <c r="M94" s="263">
        <f t="shared" si="15"/>
        <v>0.56389020350212971</v>
      </c>
      <c r="N94" s="166">
        <v>174</v>
      </c>
      <c r="O94" s="164">
        <v>112</v>
      </c>
      <c r="P94" s="167">
        <f t="shared" si="16"/>
        <v>0.64367816091954022</v>
      </c>
      <c r="Q94" s="257">
        <f t="shared" si="17"/>
        <v>96.149425287356323</v>
      </c>
      <c r="R94" s="257">
        <f t="shared" si="18"/>
        <v>84.107142857142861</v>
      </c>
      <c r="S94" s="258">
        <f t="shared" si="19"/>
        <v>-7.9787957417410516E-2</v>
      </c>
    </row>
    <row r="95" spans="1:19" x14ac:dyDescent="0.25">
      <c r="A95" s="163" t="s">
        <v>292</v>
      </c>
      <c r="B95" s="166">
        <v>1454</v>
      </c>
      <c r="C95" s="164">
        <v>1166</v>
      </c>
      <c r="D95" s="165">
        <f t="shared" si="10"/>
        <v>0.80192572214580471</v>
      </c>
      <c r="E95" s="166">
        <v>1879</v>
      </c>
      <c r="F95" s="164">
        <v>1435</v>
      </c>
      <c r="G95" s="167">
        <f t="shared" si="11"/>
        <v>0.76370409792442784</v>
      </c>
      <c r="H95" s="168">
        <f t="shared" si="12"/>
        <v>-0.22618414050026614</v>
      </c>
      <c r="I95" s="168">
        <f t="shared" si="13"/>
        <v>-0.18745644599303135</v>
      </c>
      <c r="J95" s="258">
        <f t="shared" si="14"/>
        <v>3.8221624221376871E-2</v>
      </c>
      <c r="K95" s="166">
        <v>16257</v>
      </c>
      <c r="L95" s="164">
        <v>12269</v>
      </c>
      <c r="M95" s="263">
        <f t="shared" si="15"/>
        <v>0.75469028726087228</v>
      </c>
      <c r="N95" s="166">
        <v>17549</v>
      </c>
      <c r="O95" s="164">
        <v>13284</v>
      </c>
      <c r="P95" s="167">
        <f t="shared" si="16"/>
        <v>0.75696620890079203</v>
      </c>
      <c r="Q95" s="257">
        <f t="shared" si="17"/>
        <v>-7.362242862841184E-2</v>
      </c>
      <c r="R95" s="257">
        <f t="shared" si="18"/>
        <v>-7.6407708521529671E-2</v>
      </c>
      <c r="S95" s="258">
        <f t="shared" si="19"/>
        <v>-2.2759216399197424E-3</v>
      </c>
    </row>
    <row r="96" spans="1:19" x14ac:dyDescent="0.25">
      <c r="A96" s="163" t="s">
        <v>287</v>
      </c>
      <c r="B96" s="166">
        <v>1536</v>
      </c>
      <c r="C96" s="164">
        <v>1053</v>
      </c>
      <c r="D96" s="165">
        <f t="shared" si="10"/>
        <v>0.685546875</v>
      </c>
      <c r="E96" s="166">
        <v>1640</v>
      </c>
      <c r="F96" s="164">
        <v>1292</v>
      </c>
      <c r="G96" s="167">
        <f t="shared" si="11"/>
        <v>0.78780487804878052</v>
      </c>
      <c r="H96" s="168">
        <f t="shared" si="12"/>
        <v>-6.3414634146341409E-2</v>
      </c>
      <c r="I96" s="168">
        <f t="shared" si="13"/>
        <v>-0.18498452012383904</v>
      </c>
      <c r="J96" s="258">
        <f t="shared" si="14"/>
        <v>-0.10225800304878052</v>
      </c>
      <c r="K96" s="166">
        <v>16228</v>
      </c>
      <c r="L96" s="164">
        <v>11452</v>
      </c>
      <c r="M96" s="263">
        <f t="shared" si="15"/>
        <v>0.70569386245994581</v>
      </c>
      <c r="N96" s="166">
        <v>15198</v>
      </c>
      <c r="O96" s="164">
        <v>11018</v>
      </c>
      <c r="P96" s="167">
        <f t="shared" si="16"/>
        <v>0.72496381102776686</v>
      </c>
      <c r="Q96" s="257">
        <f t="shared" si="17"/>
        <v>6.7772075273062171E-2</v>
      </c>
      <c r="R96" s="257">
        <f t="shared" si="18"/>
        <v>3.9390088945362223E-2</v>
      </c>
      <c r="S96" s="258">
        <f t="shared" si="19"/>
        <v>-1.9269948567821049E-2</v>
      </c>
    </row>
    <row r="97" spans="1:19" x14ac:dyDescent="0.25">
      <c r="A97" s="163" t="s">
        <v>286</v>
      </c>
      <c r="B97" s="166">
        <v>1680</v>
      </c>
      <c r="C97" s="164">
        <v>1100</v>
      </c>
      <c r="D97" s="165">
        <f t="shared" si="10"/>
        <v>0.65476190476190477</v>
      </c>
      <c r="E97" s="166">
        <v>0</v>
      </c>
      <c r="F97" s="164">
        <v>0</v>
      </c>
      <c r="G97" s="167" t="str">
        <f t="shared" si="11"/>
        <v/>
      </c>
      <c r="H97" s="168" t="str">
        <f t="shared" si="12"/>
        <v/>
      </c>
      <c r="I97" s="168" t="str">
        <f t="shared" si="13"/>
        <v/>
      </c>
      <c r="J97" s="258" t="str">
        <f t="shared" si="14"/>
        <v/>
      </c>
      <c r="K97" s="166">
        <v>15314</v>
      </c>
      <c r="L97" s="164">
        <v>9859</v>
      </c>
      <c r="M97" s="263">
        <f t="shared" si="15"/>
        <v>0.64378999608201648</v>
      </c>
      <c r="N97" s="166">
        <v>0</v>
      </c>
      <c r="O97" s="164">
        <v>0</v>
      </c>
      <c r="P97" s="167" t="str">
        <f t="shared" si="16"/>
        <v/>
      </c>
      <c r="Q97" s="257" t="str">
        <f t="shared" si="17"/>
        <v/>
      </c>
      <c r="R97" s="257" t="str">
        <f t="shared" si="18"/>
        <v/>
      </c>
      <c r="S97" s="258" t="str">
        <f t="shared" si="19"/>
        <v/>
      </c>
    </row>
    <row r="98" spans="1:19" x14ac:dyDescent="0.25">
      <c r="A98" s="163" t="s">
        <v>297</v>
      </c>
      <c r="B98" s="166">
        <v>1448</v>
      </c>
      <c r="C98" s="164">
        <v>970</v>
      </c>
      <c r="D98" s="165">
        <f t="shared" si="10"/>
        <v>0.66988950276243098</v>
      </c>
      <c r="E98" s="166">
        <v>1634</v>
      </c>
      <c r="F98" s="164">
        <v>1111</v>
      </c>
      <c r="G98" s="167">
        <f t="shared" si="11"/>
        <v>0.67992656058751533</v>
      </c>
      <c r="H98" s="168">
        <f t="shared" si="12"/>
        <v>-0.11383108935128516</v>
      </c>
      <c r="I98" s="168">
        <f t="shared" si="13"/>
        <v>-0.12691269126912696</v>
      </c>
      <c r="J98" s="258">
        <f t="shared" si="14"/>
        <v>-1.003705782508435E-2</v>
      </c>
      <c r="K98" s="166">
        <v>14316</v>
      </c>
      <c r="L98" s="164">
        <v>9337</v>
      </c>
      <c r="M98" s="263">
        <f t="shared" si="15"/>
        <v>0.65220732048058117</v>
      </c>
      <c r="N98" s="166">
        <v>14626</v>
      </c>
      <c r="O98" s="164">
        <v>8893</v>
      </c>
      <c r="P98" s="167">
        <f t="shared" si="16"/>
        <v>0.60802680158621636</v>
      </c>
      <c r="Q98" s="257">
        <f t="shared" si="17"/>
        <v>-2.1195131956789237E-2</v>
      </c>
      <c r="R98" s="257">
        <f t="shared" si="18"/>
        <v>4.9926908804677872E-2</v>
      </c>
      <c r="S98" s="258">
        <f t="shared" si="19"/>
        <v>4.4180518894364806E-2</v>
      </c>
    </row>
    <row r="99" spans="1:19" x14ac:dyDescent="0.25">
      <c r="A99" s="163" t="s">
        <v>275</v>
      </c>
      <c r="B99" s="166">
        <v>2250</v>
      </c>
      <c r="C99" s="164">
        <v>1665</v>
      </c>
      <c r="D99" s="165">
        <f t="shared" si="10"/>
        <v>0.74</v>
      </c>
      <c r="E99" s="166">
        <v>2400</v>
      </c>
      <c r="F99" s="164">
        <v>1462</v>
      </c>
      <c r="G99" s="167">
        <f t="shared" si="11"/>
        <v>0.60916666666666663</v>
      </c>
      <c r="H99" s="168">
        <f t="shared" si="12"/>
        <v>-6.25E-2</v>
      </c>
      <c r="I99" s="168">
        <f t="shared" si="13"/>
        <v>0.13885088919288635</v>
      </c>
      <c r="J99" s="258">
        <f t="shared" si="14"/>
        <v>0.13083333333333336</v>
      </c>
      <c r="K99" s="166">
        <v>13947</v>
      </c>
      <c r="L99" s="164">
        <v>10129</v>
      </c>
      <c r="M99" s="263">
        <f t="shared" si="15"/>
        <v>0.72624937262493727</v>
      </c>
      <c r="N99" s="166">
        <v>4049</v>
      </c>
      <c r="O99" s="164">
        <v>2558</v>
      </c>
      <c r="P99" s="167">
        <f t="shared" si="16"/>
        <v>0.63176092862435174</v>
      </c>
      <c r="Q99" s="257">
        <f t="shared" si="17"/>
        <v>2.4445542109162757</v>
      </c>
      <c r="R99" s="257">
        <f t="shared" si="18"/>
        <v>2.9597341673182171</v>
      </c>
      <c r="S99" s="258">
        <f t="shared" si="19"/>
        <v>9.4488444000585536E-2</v>
      </c>
    </row>
    <row r="100" spans="1:19" x14ac:dyDescent="0.25">
      <c r="A100" s="163" t="s">
        <v>288</v>
      </c>
      <c r="B100" s="166">
        <v>1341</v>
      </c>
      <c r="C100" s="164">
        <v>1064</v>
      </c>
      <c r="D100" s="165">
        <f t="shared" si="10"/>
        <v>0.7934377330350485</v>
      </c>
      <c r="E100" s="166">
        <v>1396</v>
      </c>
      <c r="F100" s="164">
        <v>920</v>
      </c>
      <c r="G100" s="167">
        <f t="shared" si="11"/>
        <v>0.65902578796561606</v>
      </c>
      <c r="H100" s="168">
        <f t="shared" si="12"/>
        <v>-3.939828080229224E-2</v>
      </c>
      <c r="I100" s="168">
        <f t="shared" si="13"/>
        <v>0.15652173913043477</v>
      </c>
      <c r="J100" s="258">
        <f t="shared" si="14"/>
        <v>0.13441194506943244</v>
      </c>
      <c r="K100" s="166">
        <v>12953</v>
      </c>
      <c r="L100" s="164">
        <v>9602</v>
      </c>
      <c r="M100" s="263">
        <f t="shared" si="15"/>
        <v>0.74129545279085929</v>
      </c>
      <c r="N100" s="166">
        <v>13176</v>
      </c>
      <c r="O100" s="164">
        <v>9521</v>
      </c>
      <c r="P100" s="167">
        <f t="shared" si="16"/>
        <v>0.72260170006071645</v>
      </c>
      <c r="Q100" s="257">
        <f t="shared" si="17"/>
        <v>-1.6924711596842723E-2</v>
      </c>
      <c r="R100" s="257">
        <f t="shared" si="18"/>
        <v>8.5075097153659573E-3</v>
      </c>
      <c r="S100" s="258">
        <f t="shared" si="19"/>
        <v>1.8693752730142843E-2</v>
      </c>
    </row>
    <row r="101" spans="1:19" x14ac:dyDescent="0.25">
      <c r="A101" s="163" t="s">
        <v>291</v>
      </c>
      <c r="B101" s="166">
        <v>1344</v>
      </c>
      <c r="C101" s="164">
        <v>1173</v>
      </c>
      <c r="D101" s="165">
        <f t="shared" si="10"/>
        <v>0.8727678571428571</v>
      </c>
      <c r="E101" s="166">
        <v>1256</v>
      </c>
      <c r="F101" s="164">
        <v>1051</v>
      </c>
      <c r="G101" s="167">
        <f t="shared" si="11"/>
        <v>0.83678343949044587</v>
      </c>
      <c r="H101" s="168">
        <f t="shared" si="12"/>
        <v>7.0063694267515908E-2</v>
      </c>
      <c r="I101" s="168">
        <f t="shared" si="13"/>
        <v>0.11607992388201716</v>
      </c>
      <c r="J101" s="258">
        <f t="shared" si="14"/>
        <v>3.5984417652411227E-2</v>
      </c>
      <c r="K101" s="166">
        <v>12308</v>
      </c>
      <c r="L101" s="164">
        <v>10155</v>
      </c>
      <c r="M101" s="263">
        <f t="shared" si="15"/>
        <v>0.82507312317192072</v>
      </c>
      <c r="N101" s="166">
        <v>11187</v>
      </c>
      <c r="O101" s="164">
        <v>8842</v>
      </c>
      <c r="P101" s="167">
        <f t="shared" si="16"/>
        <v>0.79038169303656025</v>
      </c>
      <c r="Q101" s="257">
        <f t="shared" si="17"/>
        <v>0.100205595780817</v>
      </c>
      <c r="R101" s="257">
        <f t="shared" si="18"/>
        <v>0.14849581542637402</v>
      </c>
      <c r="S101" s="258">
        <f t="shared" si="19"/>
        <v>3.4691430135360468E-2</v>
      </c>
    </row>
    <row r="102" spans="1:19" x14ac:dyDescent="0.25">
      <c r="A102" s="163" t="s">
        <v>290</v>
      </c>
      <c r="B102" s="166">
        <v>1344</v>
      </c>
      <c r="C102" s="164">
        <v>1232</v>
      </c>
      <c r="D102" s="165">
        <f t="shared" si="10"/>
        <v>0.91666666666666663</v>
      </c>
      <c r="E102" s="166">
        <v>1256</v>
      </c>
      <c r="F102" s="164">
        <v>1124</v>
      </c>
      <c r="G102" s="167">
        <f t="shared" si="11"/>
        <v>0.89490445859872614</v>
      </c>
      <c r="H102" s="168">
        <f t="shared" si="12"/>
        <v>7.0063694267515908E-2</v>
      </c>
      <c r="I102" s="168">
        <f t="shared" si="13"/>
        <v>9.6085409252669063E-2</v>
      </c>
      <c r="J102" s="258">
        <f t="shared" si="14"/>
        <v>2.1762208067940492E-2</v>
      </c>
      <c r="K102" s="166">
        <v>12212</v>
      </c>
      <c r="L102" s="164">
        <v>10994</v>
      </c>
      <c r="M102" s="263">
        <f t="shared" si="15"/>
        <v>0.90026203734032095</v>
      </c>
      <c r="N102" s="166">
        <v>12634</v>
      </c>
      <c r="O102" s="164">
        <v>10664</v>
      </c>
      <c r="P102" s="167">
        <f t="shared" si="16"/>
        <v>0.84407155295235081</v>
      </c>
      <c r="Q102" s="257">
        <f t="shared" si="17"/>
        <v>-3.3401931296501486E-2</v>
      </c>
      <c r="R102" s="257">
        <f t="shared" si="18"/>
        <v>3.0945236309077195E-2</v>
      </c>
      <c r="S102" s="258">
        <f t="shared" si="19"/>
        <v>5.6190484387970141E-2</v>
      </c>
    </row>
    <row r="103" spans="1:19" x14ac:dyDescent="0.25">
      <c r="A103" s="163" t="s">
        <v>302</v>
      </c>
      <c r="B103" s="166">
        <v>790</v>
      </c>
      <c r="C103" s="164">
        <v>579</v>
      </c>
      <c r="D103" s="165">
        <f t="shared" si="10"/>
        <v>0.73291139240506331</v>
      </c>
      <c r="E103" s="166">
        <v>0</v>
      </c>
      <c r="F103" s="164">
        <v>0</v>
      </c>
      <c r="G103" s="167" t="str">
        <f t="shared" si="11"/>
        <v/>
      </c>
      <c r="H103" s="168" t="str">
        <f t="shared" si="12"/>
        <v/>
      </c>
      <c r="I103" s="168" t="str">
        <f t="shared" si="13"/>
        <v/>
      </c>
      <c r="J103" s="258" t="str">
        <f t="shared" si="14"/>
        <v/>
      </c>
      <c r="K103" s="166">
        <v>11718</v>
      </c>
      <c r="L103" s="164">
        <v>7301</v>
      </c>
      <c r="M103" s="263">
        <f t="shared" si="15"/>
        <v>0.6230585424133811</v>
      </c>
      <c r="N103" s="166">
        <v>0</v>
      </c>
      <c r="O103" s="164">
        <v>0</v>
      </c>
      <c r="P103" s="167" t="str">
        <f t="shared" si="16"/>
        <v/>
      </c>
      <c r="Q103" s="257" t="str">
        <f t="shared" si="17"/>
        <v/>
      </c>
      <c r="R103" s="257" t="str">
        <f t="shared" si="18"/>
        <v/>
      </c>
      <c r="S103" s="258" t="str">
        <f t="shared" si="19"/>
        <v/>
      </c>
    </row>
    <row r="104" spans="1:19" x14ac:dyDescent="0.25">
      <c r="A104" s="163" t="s">
        <v>296</v>
      </c>
      <c r="B104" s="166">
        <v>1248</v>
      </c>
      <c r="C104" s="164">
        <v>937</v>
      </c>
      <c r="D104" s="165">
        <f t="shared" si="10"/>
        <v>0.75080128205128205</v>
      </c>
      <c r="E104" s="166">
        <v>1264</v>
      </c>
      <c r="F104" s="164">
        <v>1000</v>
      </c>
      <c r="G104" s="167">
        <f t="shared" si="11"/>
        <v>0.79113924050632911</v>
      </c>
      <c r="H104" s="168">
        <f t="shared" si="12"/>
        <v>-1.2658227848101222E-2</v>
      </c>
      <c r="I104" s="168">
        <f t="shared" si="13"/>
        <v>-6.2999999999999945E-2</v>
      </c>
      <c r="J104" s="258">
        <f t="shared" si="14"/>
        <v>-4.0337958455047063E-2</v>
      </c>
      <c r="K104" s="166">
        <v>11531</v>
      </c>
      <c r="L104" s="164">
        <v>9141</v>
      </c>
      <c r="M104" s="263">
        <f t="shared" si="15"/>
        <v>0.79273263376983782</v>
      </c>
      <c r="N104" s="166">
        <v>11666</v>
      </c>
      <c r="O104" s="164">
        <v>8390</v>
      </c>
      <c r="P104" s="167">
        <f t="shared" si="16"/>
        <v>0.71918395336876395</v>
      </c>
      <c r="Q104" s="257">
        <f t="shared" si="17"/>
        <v>-1.1572089833704835E-2</v>
      </c>
      <c r="R104" s="257">
        <f t="shared" si="18"/>
        <v>8.9511323003575782E-2</v>
      </c>
      <c r="S104" s="258">
        <f t="shared" si="19"/>
        <v>7.3548680401073874E-2</v>
      </c>
    </row>
    <row r="105" spans="1:19" x14ac:dyDescent="0.25">
      <c r="A105" s="163" t="s">
        <v>295</v>
      </c>
      <c r="B105" s="166">
        <v>1068</v>
      </c>
      <c r="C105" s="164">
        <v>578</v>
      </c>
      <c r="D105" s="165">
        <f t="shared" si="10"/>
        <v>0.54119850187265917</v>
      </c>
      <c r="E105" s="166">
        <v>1177</v>
      </c>
      <c r="F105" s="164">
        <v>900</v>
      </c>
      <c r="G105" s="167">
        <f t="shared" si="11"/>
        <v>0.76465590484282076</v>
      </c>
      <c r="H105" s="168">
        <f t="shared" si="12"/>
        <v>-9.2608326253186046E-2</v>
      </c>
      <c r="I105" s="168">
        <f t="shared" si="13"/>
        <v>-0.35777777777777775</v>
      </c>
      <c r="J105" s="258">
        <f t="shared" si="14"/>
        <v>-0.22345740297016159</v>
      </c>
      <c r="K105" s="166">
        <v>11360</v>
      </c>
      <c r="L105" s="164">
        <v>8144</v>
      </c>
      <c r="M105" s="263">
        <f t="shared" si="15"/>
        <v>0.71690140845070427</v>
      </c>
      <c r="N105" s="166">
        <v>11086</v>
      </c>
      <c r="O105" s="164">
        <v>7526</v>
      </c>
      <c r="P105" s="167">
        <f t="shared" si="16"/>
        <v>0.67887425581814898</v>
      </c>
      <c r="Q105" s="257">
        <f t="shared" si="17"/>
        <v>2.4715857838715438E-2</v>
      </c>
      <c r="R105" s="257">
        <f t="shared" si="18"/>
        <v>8.2115333510496935E-2</v>
      </c>
      <c r="S105" s="258">
        <f t="shared" si="19"/>
        <v>3.8027152632555294E-2</v>
      </c>
    </row>
    <row r="106" spans="1:19" x14ac:dyDescent="0.25">
      <c r="A106" s="163" t="s">
        <v>264</v>
      </c>
      <c r="B106" s="166">
        <v>3224</v>
      </c>
      <c r="C106" s="164">
        <v>2322</v>
      </c>
      <c r="D106" s="165">
        <f t="shared" si="10"/>
        <v>0.72022332506203479</v>
      </c>
      <c r="E106" s="166">
        <v>0</v>
      </c>
      <c r="F106" s="164">
        <v>0</v>
      </c>
      <c r="G106" s="167" t="str">
        <f t="shared" si="11"/>
        <v/>
      </c>
      <c r="H106" s="168" t="str">
        <f t="shared" si="12"/>
        <v/>
      </c>
      <c r="I106" s="168" t="str">
        <f t="shared" si="13"/>
        <v/>
      </c>
      <c r="J106" s="258" t="str">
        <f t="shared" si="14"/>
        <v/>
      </c>
      <c r="K106" s="166">
        <v>11324</v>
      </c>
      <c r="L106" s="164">
        <v>9043</v>
      </c>
      <c r="M106" s="263">
        <f t="shared" si="15"/>
        <v>0.79856941010243732</v>
      </c>
      <c r="N106" s="166">
        <v>0</v>
      </c>
      <c r="O106" s="164">
        <v>0</v>
      </c>
      <c r="P106" s="167" t="str">
        <f t="shared" si="16"/>
        <v/>
      </c>
      <c r="Q106" s="257" t="str">
        <f t="shared" si="17"/>
        <v/>
      </c>
      <c r="R106" s="257" t="str">
        <f t="shared" si="18"/>
        <v/>
      </c>
      <c r="S106" s="258" t="str">
        <f t="shared" si="19"/>
        <v/>
      </c>
    </row>
    <row r="107" spans="1:19" x14ac:dyDescent="0.25">
      <c r="A107" s="163" t="s">
        <v>294</v>
      </c>
      <c r="B107" s="166">
        <v>1284</v>
      </c>
      <c r="C107" s="164">
        <v>802</v>
      </c>
      <c r="D107" s="165">
        <f t="shared" si="10"/>
        <v>0.62461059190031154</v>
      </c>
      <c r="E107" s="166">
        <v>0</v>
      </c>
      <c r="F107" s="164">
        <v>0</v>
      </c>
      <c r="G107" s="167" t="str">
        <f t="shared" si="11"/>
        <v/>
      </c>
      <c r="H107" s="168" t="str">
        <f t="shared" si="12"/>
        <v/>
      </c>
      <c r="I107" s="168" t="str">
        <f t="shared" si="13"/>
        <v/>
      </c>
      <c r="J107" s="258" t="str">
        <f t="shared" si="14"/>
        <v/>
      </c>
      <c r="K107" s="166">
        <v>9768</v>
      </c>
      <c r="L107" s="164">
        <v>6526</v>
      </c>
      <c r="M107" s="263">
        <f t="shared" si="15"/>
        <v>0.66809991809991809</v>
      </c>
      <c r="N107" s="166">
        <v>0</v>
      </c>
      <c r="O107" s="164">
        <v>0</v>
      </c>
      <c r="P107" s="167" t="str">
        <f t="shared" si="16"/>
        <v/>
      </c>
      <c r="Q107" s="257" t="str">
        <f t="shared" si="17"/>
        <v/>
      </c>
      <c r="R107" s="257" t="str">
        <f t="shared" si="18"/>
        <v/>
      </c>
      <c r="S107" s="258" t="str">
        <f t="shared" si="19"/>
        <v/>
      </c>
    </row>
    <row r="108" spans="1:19" x14ac:dyDescent="0.25">
      <c r="A108" s="163" t="s">
        <v>387</v>
      </c>
      <c r="B108" s="166">
        <v>0</v>
      </c>
      <c r="C108" s="164">
        <v>0</v>
      </c>
      <c r="D108" s="165" t="str">
        <f t="shared" si="10"/>
        <v/>
      </c>
      <c r="E108" s="166">
        <v>3236</v>
      </c>
      <c r="F108" s="164">
        <v>2801</v>
      </c>
      <c r="G108" s="167">
        <f t="shared" si="11"/>
        <v>0.86557478368356</v>
      </c>
      <c r="H108" s="168">
        <f t="shared" si="12"/>
        <v>-1</v>
      </c>
      <c r="I108" s="168">
        <f t="shared" si="13"/>
        <v>-1</v>
      </c>
      <c r="J108" s="258" t="str">
        <f t="shared" si="14"/>
        <v/>
      </c>
      <c r="K108" s="166">
        <v>9742</v>
      </c>
      <c r="L108" s="164">
        <v>7507</v>
      </c>
      <c r="M108" s="263">
        <f t="shared" si="15"/>
        <v>0.77058098952987064</v>
      </c>
      <c r="N108" s="166">
        <v>30955</v>
      </c>
      <c r="O108" s="164">
        <v>25440</v>
      </c>
      <c r="P108" s="167">
        <f t="shared" si="16"/>
        <v>0.82183815215635603</v>
      </c>
      <c r="Q108" s="257">
        <f t="shared" si="17"/>
        <v>-0.68528509126150872</v>
      </c>
      <c r="R108" s="257">
        <f t="shared" si="18"/>
        <v>-0.70491352201257862</v>
      </c>
      <c r="S108" s="258">
        <f t="shared" si="19"/>
        <v>-5.1257162626485386E-2</v>
      </c>
    </row>
    <row r="109" spans="1:19" x14ac:dyDescent="0.25">
      <c r="A109" s="163" t="s">
        <v>298</v>
      </c>
      <c r="B109" s="166">
        <v>1058</v>
      </c>
      <c r="C109" s="164">
        <v>895</v>
      </c>
      <c r="D109" s="165">
        <f t="shared" si="10"/>
        <v>0.84593572778827975</v>
      </c>
      <c r="E109" s="166">
        <v>984</v>
      </c>
      <c r="F109" s="164">
        <v>803</v>
      </c>
      <c r="G109" s="167">
        <f t="shared" si="11"/>
        <v>0.81605691056910568</v>
      </c>
      <c r="H109" s="168">
        <f t="shared" si="12"/>
        <v>7.5203252032520318E-2</v>
      </c>
      <c r="I109" s="168">
        <f t="shared" si="13"/>
        <v>0.11457036114570363</v>
      </c>
      <c r="J109" s="258">
        <f t="shared" si="14"/>
        <v>2.987881721917407E-2</v>
      </c>
      <c r="K109" s="166">
        <v>9599</v>
      </c>
      <c r="L109" s="164">
        <v>8140</v>
      </c>
      <c r="M109" s="263">
        <f t="shared" si="15"/>
        <v>0.84800500052088756</v>
      </c>
      <c r="N109" s="166">
        <v>8762</v>
      </c>
      <c r="O109" s="164">
        <v>7124</v>
      </c>
      <c r="P109" s="167">
        <f t="shared" si="16"/>
        <v>0.81305637982195844</v>
      </c>
      <c r="Q109" s="257">
        <f t="shared" si="17"/>
        <v>9.5526135585482841E-2</v>
      </c>
      <c r="R109" s="257">
        <f t="shared" si="18"/>
        <v>0.14261650758001121</v>
      </c>
      <c r="S109" s="258">
        <f t="shared" si="19"/>
        <v>3.4948620698929123E-2</v>
      </c>
    </row>
    <row r="110" spans="1:19" x14ac:dyDescent="0.25">
      <c r="A110" s="163" t="s">
        <v>283</v>
      </c>
      <c r="B110" s="166">
        <v>2250</v>
      </c>
      <c r="C110" s="164">
        <v>1756</v>
      </c>
      <c r="D110" s="165">
        <f t="shared" si="10"/>
        <v>0.7804444444444445</v>
      </c>
      <c r="E110" s="166">
        <v>0</v>
      </c>
      <c r="F110" s="164">
        <v>0</v>
      </c>
      <c r="G110" s="167" t="str">
        <f t="shared" si="11"/>
        <v/>
      </c>
      <c r="H110" s="168" t="str">
        <f t="shared" si="12"/>
        <v/>
      </c>
      <c r="I110" s="168" t="str">
        <f t="shared" si="13"/>
        <v/>
      </c>
      <c r="J110" s="258" t="str">
        <f t="shared" si="14"/>
        <v/>
      </c>
      <c r="K110" s="166">
        <v>9138</v>
      </c>
      <c r="L110" s="164">
        <v>7278</v>
      </c>
      <c r="M110" s="263">
        <f t="shared" si="15"/>
        <v>0.79645436638214051</v>
      </c>
      <c r="N110" s="166">
        <v>294</v>
      </c>
      <c r="O110" s="164">
        <v>115</v>
      </c>
      <c r="P110" s="167">
        <f t="shared" si="16"/>
        <v>0.391156462585034</v>
      </c>
      <c r="Q110" s="257">
        <f t="shared" si="17"/>
        <v>30.081632653061224</v>
      </c>
      <c r="R110" s="257">
        <f t="shared" si="18"/>
        <v>62.286956521739128</v>
      </c>
      <c r="S110" s="258">
        <f t="shared" si="19"/>
        <v>0.40529790379710651</v>
      </c>
    </row>
    <row r="111" spans="1:19" x14ac:dyDescent="0.25">
      <c r="A111" s="163" t="s">
        <v>300</v>
      </c>
      <c r="B111" s="166">
        <v>864</v>
      </c>
      <c r="C111" s="164">
        <v>627</v>
      </c>
      <c r="D111" s="165">
        <f t="shared" si="10"/>
        <v>0.72569444444444442</v>
      </c>
      <c r="E111" s="166">
        <v>876</v>
      </c>
      <c r="F111" s="164">
        <v>700</v>
      </c>
      <c r="G111" s="167">
        <f t="shared" si="11"/>
        <v>0.79908675799086759</v>
      </c>
      <c r="H111" s="168">
        <f t="shared" si="12"/>
        <v>-1.3698630136986356E-2</v>
      </c>
      <c r="I111" s="168">
        <f t="shared" si="13"/>
        <v>-0.10428571428571431</v>
      </c>
      <c r="J111" s="258">
        <f t="shared" si="14"/>
        <v>-7.3392313546423171E-2</v>
      </c>
      <c r="K111" s="166">
        <v>8271</v>
      </c>
      <c r="L111" s="164">
        <v>6309</v>
      </c>
      <c r="M111" s="263">
        <f t="shared" si="15"/>
        <v>0.76278563656147991</v>
      </c>
      <c r="N111" s="166">
        <v>7987</v>
      </c>
      <c r="O111" s="164">
        <v>5817</v>
      </c>
      <c r="P111" s="167">
        <f t="shared" si="16"/>
        <v>0.72830850131463631</v>
      </c>
      <c r="Q111" s="257">
        <f t="shared" si="17"/>
        <v>3.5557781394766508E-2</v>
      </c>
      <c r="R111" s="257">
        <f t="shared" si="18"/>
        <v>8.4579680247550248E-2</v>
      </c>
      <c r="S111" s="258">
        <f t="shared" si="19"/>
        <v>3.4477135246843593E-2</v>
      </c>
    </row>
    <row r="112" spans="1:19" x14ac:dyDescent="0.25">
      <c r="A112" s="163" t="s">
        <v>305</v>
      </c>
      <c r="B112" s="166">
        <v>864</v>
      </c>
      <c r="C112" s="164">
        <v>759</v>
      </c>
      <c r="D112" s="165">
        <f t="shared" si="10"/>
        <v>0.87847222222222221</v>
      </c>
      <c r="E112" s="166">
        <v>868</v>
      </c>
      <c r="F112" s="164">
        <v>759</v>
      </c>
      <c r="G112" s="167">
        <f t="shared" si="11"/>
        <v>0.87442396313364057</v>
      </c>
      <c r="H112" s="168">
        <f t="shared" si="12"/>
        <v>-4.6082949308755561E-3</v>
      </c>
      <c r="I112" s="168">
        <f t="shared" si="13"/>
        <v>0</v>
      </c>
      <c r="J112" s="258">
        <f t="shared" si="14"/>
        <v>4.0482590885816405E-3</v>
      </c>
      <c r="K112" s="166">
        <v>8260</v>
      </c>
      <c r="L112" s="164">
        <v>6846</v>
      </c>
      <c r="M112" s="263">
        <f t="shared" si="15"/>
        <v>0.82881355932203393</v>
      </c>
      <c r="N112" s="166">
        <v>8364</v>
      </c>
      <c r="O112" s="164">
        <v>6653</v>
      </c>
      <c r="P112" s="167">
        <f t="shared" si="16"/>
        <v>0.79543280726924914</v>
      </c>
      <c r="Q112" s="257">
        <f t="shared" si="17"/>
        <v>-1.2434241989478734E-2</v>
      </c>
      <c r="R112" s="257">
        <f t="shared" si="18"/>
        <v>2.9009469412295097E-2</v>
      </c>
      <c r="S112" s="258">
        <f t="shared" si="19"/>
        <v>3.338075205278479E-2</v>
      </c>
    </row>
    <row r="113" spans="1:19" x14ac:dyDescent="0.25">
      <c r="A113" s="163" t="s">
        <v>303</v>
      </c>
      <c r="B113" s="166">
        <v>768</v>
      </c>
      <c r="C113" s="164">
        <v>654</v>
      </c>
      <c r="D113" s="165">
        <f t="shared" si="10"/>
        <v>0.8515625</v>
      </c>
      <c r="E113" s="166">
        <v>868</v>
      </c>
      <c r="F113" s="164">
        <v>743</v>
      </c>
      <c r="G113" s="167">
        <f t="shared" si="11"/>
        <v>0.85599078341013823</v>
      </c>
      <c r="H113" s="168">
        <f t="shared" si="12"/>
        <v>-0.11520737327188935</v>
      </c>
      <c r="I113" s="168">
        <f t="shared" si="13"/>
        <v>-0.11978465679676986</v>
      </c>
      <c r="J113" s="258">
        <f t="shared" si="14"/>
        <v>-4.428283410138234E-3</v>
      </c>
      <c r="K113" s="166">
        <v>7870</v>
      </c>
      <c r="L113" s="164">
        <v>6231</v>
      </c>
      <c r="M113" s="263">
        <f t="shared" si="15"/>
        <v>0.79174078780177892</v>
      </c>
      <c r="N113" s="166">
        <v>8102</v>
      </c>
      <c r="O113" s="164">
        <v>6299</v>
      </c>
      <c r="P113" s="167">
        <f t="shared" si="16"/>
        <v>0.77746235497408045</v>
      </c>
      <c r="Q113" s="257">
        <f t="shared" si="17"/>
        <v>-2.8634904961737817E-2</v>
      </c>
      <c r="R113" s="257">
        <f t="shared" si="18"/>
        <v>-1.0795364343546554E-2</v>
      </c>
      <c r="S113" s="258">
        <f t="shared" si="19"/>
        <v>1.4278432827698473E-2</v>
      </c>
    </row>
    <row r="114" spans="1:19" x14ac:dyDescent="0.25">
      <c r="A114" s="163" t="s">
        <v>306</v>
      </c>
      <c r="B114" s="166">
        <v>857</v>
      </c>
      <c r="C114" s="164">
        <v>647</v>
      </c>
      <c r="D114" s="165">
        <f t="shared" si="10"/>
        <v>0.75495915985997664</v>
      </c>
      <c r="E114" s="166">
        <v>863</v>
      </c>
      <c r="F114" s="164">
        <v>719</v>
      </c>
      <c r="G114" s="167">
        <f t="shared" si="11"/>
        <v>0.83314020857473925</v>
      </c>
      <c r="H114" s="168">
        <f t="shared" si="12"/>
        <v>-6.9524913093859109E-3</v>
      </c>
      <c r="I114" s="168">
        <f t="shared" si="13"/>
        <v>-0.10013908205841449</v>
      </c>
      <c r="J114" s="258">
        <f t="shared" si="14"/>
        <v>-7.8181048714762613E-2</v>
      </c>
      <c r="K114" s="166">
        <v>7178</v>
      </c>
      <c r="L114" s="164">
        <v>5607</v>
      </c>
      <c r="M114" s="263">
        <f t="shared" si="15"/>
        <v>0.78113680691000276</v>
      </c>
      <c r="N114" s="166">
        <v>8381</v>
      </c>
      <c r="O114" s="164">
        <v>6849</v>
      </c>
      <c r="P114" s="167">
        <f t="shared" si="16"/>
        <v>0.81720558405918153</v>
      </c>
      <c r="Q114" s="257">
        <f t="shared" si="17"/>
        <v>-0.14353895716501608</v>
      </c>
      <c r="R114" s="257">
        <f t="shared" si="18"/>
        <v>-0.18134034165571611</v>
      </c>
      <c r="S114" s="258">
        <f t="shared" si="19"/>
        <v>-3.6068777149178777E-2</v>
      </c>
    </row>
    <row r="115" spans="1:19" x14ac:dyDescent="0.25">
      <c r="A115" s="163" t="s">
        <v>487</v>
      </c>
      <c r="B115" s="166">
        <v>0</v>
      </c>
      <c r="C115" s="164">
        <v>0</v>
      </c>
      <c r="D115" s="165" t="str">
        <f t="shared" si="10"/>
        <v/>
      </c>
      <c r="E115" s="166">
        <v>0</v>
      </c>
      <c r="F115" s="164">
        <v>0</v>
      </c>
      <c r="G115" s="167" t="str">
        <f t="shared" si="11"/>
        <v/>
      </c>
      <c r="H115" s="168" t="str">
        <f t="shared" si="12"/>
        <v/>
      </c>
      <c r="I115" s="168" t="str">
        <f t="shared" si="13"/>
        <v/>
      </c>
      <c r="J115" s="258" t="str">
        <f t="shared" si="14"/>
        <v/>
      </c>
      <c r="K115" s="166">
        <v>6948</v>
      </c>
      <c r="L115" s="164">
        <v>5351</v>
      </c>
      <c r="M115" s="263">
        <f t="shared" si="15"/>
        <v>0.77014968336211864</v>
      </c>
      <c r="N115" s="166">
        <v>100</v>
      </c>
      <c r="O115" s="164">
        <v>0</v>
      </c>
      <c r="P115" s="167">
        <f t="shared" si="16"/>
        <v>0</v>
      </c>
      <c r="Q115" s="257">
        <f t="shared" si="17"/>
        <v>68.48</v>
      </c>
      <c r="R115" s="257" t="str">
        <f t="shared" si="18"/>
        <v/>
      </c>
      <c r="S115" s="258">
        <f t="shared" si="19"/>
        <v>0.77014968336211864</v>
      </c>
    </row>
    <row r="116" spans="1:19" x14ac:dyDescent="0.25">
      <c r="A116" s="163" t="s">
        <v>289</v>
      </c>
      <c r="B116" s="166">
        <v>2468</v>
      </c>
      <c r="C116" s="164">
        <v>1595</v>
      </c>
      <c r="D116" s="165">
        <f t="shared" si="10"/>
        <v>0.64627228525121561</v>
      </c>
      <c r="E116" s="166">
        <v>0</v>
      </c>
      <c r="F116" s="164">
        <v>0</v>
      </c>
      <c r="G116" s="167" t="str">
        <f t="shared" si="11"/>
        <v/>
      </c>
      <c r="H116" s="168" t="str">
        <f t="shared" si="12"/>
        <v/>
      </c>
      <c r="I116" s="168" t="str">
        <f t="shared" si="13"/>
        <v/>
      </c>
      <c r="J116" s="258" t="str">
        <f t="shared" si="14"/>
        <v/>
      </c>
      <c r="K116" s="166">
        <v>6558</v>
      </c>
      <c r="L116" s="164">
        <v>4782</v>
      </c>
      <c r="M116" s="263">
        <f t="shared" si="15"/>
        <v>0.72918572735590115</v>
      </c>
      <c r="N116" s="166">
        <v>0</v>
      </c>
      <c r="O116" s="164">
        <v>0</v>
      </c>
      <c r="P116" s="167" t="str">
        <f t="shared" si="16"/>
        <v/>
      </c>
      <c r="Q116" s="257" t="str">
        <f t="shared" si="17"/>
        <v/>
      </c>
      <c r="R116" s="257" t="str">
        <f t="shared" si="18"/>
        <v/>
      </c>
      <c r="S116" s="258" t="str">
        <f t="shared" si="19"/>
        <v/>
      </c>
    </row>
    <row r="117" spans="1:19" x14ac:dyDescent="0.25">
      <c r="A117" s="163" t="s">
        <v>475</v>
      </c>
      <c r="B117" s="166">
        <v>0</v>
      </c>
      <c r="C117" s="164">
        <v>0</v>
      </c>
      <c r="D117" s="165" t="str">
        <f t="shared" si="10"/>
        <v/>
      </c>
      <c r="E117" s="166">
        <v>0</v>
      </c>
      <c r="F117" s="164">
        <v>0</v>
      </c>
      <c r="G117" s="167" t="str">
        <f t="shared" si="11"/>
        <v/>
      </c>
      <c r="H117" s="168" t="str">
        <f t="shared" si="12"/>
        <v/>
      </c>
      <c r="I117" s="168" t="str">
        <f t="shared" si="13"/>
        <v/>
      </c>
      <c r="J117" s="258" t="str">
        <f t="shared" si="14"/>
        <v/>
      </c>
      <c r="K117" s="166">
        <v>6528</v>
      </c>
      <c r="L117" s="164">
        <v>4613</v>
      </c>
      <c r="M117" s="263">
        <f t="shared" si="15"/>
        <v>0.70664828431372551</v>
      </c>
      <c r="N117" s="166">
        <v>0</v>
      </c>
      <c r="O117" s="164">
        <v>0</v>
      </c>
      <c r="P117" s="167" t="str">
        <f t="shared" si="16"/>
        <v/>
      </c>
      <c r="Q117" s="257" t="str">
        <f t="shared" si="17"/>
        <v/>
      </c>
      <c r="R117" s="257" t="str">
        <f t="shared" si="18"/>
        <v/>
      </c>
      <c r="S117" s="258" t="str">
        <f t="shared" si="19"/>
        <v/>
      </c>
    </row>
    <row r="118" spans="1:19" x14ac:dyDescent="0.25">
      <c r="A118" s="163" t="s">
        <v>308</v>
      </c>
      <c r="B118" s="166">
        <v>639</v>
      </c>
      <c r="C118" s="164">
        <v>578</v>
      </c>
      <c r="D118" s="165">
        <f t="shared" si="10"/>
        <v>0.90453834115805942</v>
      </c>
      <c r="E118" s="166">
        <v>760</v>
      </c>
      <c r="F118" s="164">
        <v>557</v>
      </c>
      <c r="G118" s="167">
        <f t="shared" si="11"/>
        <v>0.73289473684210527</v>
      </c>
      <c r="H118" s="168">
        <f t="shared" si="12"/>
        <v>-0.15921052631578947</v>
      </c>
      <c r="I118" s="168">
        <f t="shared" si="13"/>
        <v>3.7701974865349985E-2</v>
      </c>
      <c r="J118" s="258">
        <f t="shared" si="14"/>
        <v>0.17164360431595416</v>
      </c>
      <c r="K118" s="166">
        <v>6523</v>
      </c>
      <c r="L118" s="164">
        <v>5865</v>
      </c>
      <c r="M118" s="263">
        <f t="shared" si="15"/>
        <v>0.89912616894067143</v>
      </c>
      <c r="N118" s="166">
        <v>6784</v>
      </c>
      <c r="O118" s="164">
        <v>4426</v>
      </c>
      <c r="P118" s="167">
        <f t="shared" si="16"/>
        <v>0.6524174528301887</v>
      </c>
      <c r="Q118" s="257">
        <f t="shared" si="17"/>
        <v>-3.8472877358490587E-2</v>
      </c>
      <c r="R118" s="257">
        <f t="shared" si="18"/>
        <v>0.32512426570266606</v>
      </c>
      <c r="S118" s="258">
        <f t="shared" si="19"/>
        <v>0.24670871611048273</v>
      </c>
    </row>
    <row r="119" spans="1:19" x14ac:dyDescent="0.25">
      <c r="A119" s="163" t="s">
        <v>307</v>
      </c>
      <c r="B119" s="166">
        <v>601</v>
      </c>
      <c r="C119" s="164">
        <v>463</v>
      </c>
      <c r="D119" s="165">
        <f t="shared" si="10"/>
        <v>0.7703826955074875</v>
      </c>
      <c r="E119" s="166">
        <v>685</v>
      </c>
      <c r="F119" s="164">
        <v>527</v>
      </c>
      <c r="G119" s="167">
        <f t="shared" si="11"/>
        <v>0.76934306569343069</v>
      </c>
      <c r="H119" s="168">
        <f t="shared" si="12"/>
        <v>-0.1226277372262774</v>
      </c>
      <c r="I119" s="168">
        <f t="shared" si="13"/>
        <v>-0.12144212523719167</v>
      </c>
      <c r="J119" s="258">
        <f t="shared" si="14"/>
        <v>1.0396298140568083E-3</v>
      </c>
      <c r="K119" s="166">
        <v>6473</v>
      </c>
      <c r="L119" s="164">
        <v>5402</v>
      </c>
      <c r="M119" s="263">
        <f t="shared" si="15"/>
        <v>0.83454348833616565</v>
      </c>
      <c r="N119" s="166">
        <v>6457</v>
      </c>
      <c r="O119" s="164">
        <v>4710</v>
      </c>
      <c r="P119" s="167">
        <f t="shared" si="16"/>
        <v>0.72944091683444323</v>
      </c>
      <c r="Q119" s="257">
        <f t="shared" si="17"/>
        <v>2.4779309276754535E-3</v>
      </c>
      <c r="R119" s="257">
        <f t="shared" si="18"/>
        <v>0.14692144373673033</v>
      </c>
      <c r="S119" s="258">
        <f t="shared" si="19"/>
        <v>0.10510257150172242</v>
      </c>
    </row>
    <row r="120" spans="1:19" x14ac:dyDescent="0.25">
      <c r="A120" s="163" t="s">
        <v>284</v>
      </c>
      <c r="B120" s="166">
        <v>2356</v>
      </c>
      <c r="C120" s="164">
        <v>1417</v>
      </c>
      <c r="D120" s="165">
        <f t="shared" si="10"/>
        <v>0.60144312393887944</v>
      </c>
      <c r="E120" s="166">
        <v>0</v>
      </c>
      <c r="F120" s="164">
        <v>0</v>
      </c>
      <c r="G120" s="167" t="str">
        <f t="shared" si="11"/>
        <v/>
      </c>
      <c r="H120" s="168" t="str">
        <f t="shared" si="12"/>
        <v/>
      </c>
      <c r="I120" s="168" t="str">
        <f t="shared" si="13"/>
        <v/>
      </c>
      <c r="J120" s="258" t="str">
        <f t="shared" si="14"/>
        <v/>
      </c>
      <c r="K120" s="166">
        <v>6284</v>
      </c>
      <c r="L120" s="164">
        <v>4336</v>
      </c>
      <c r="M120" s="263">
        <f t="shared" si="15"/>
        <v>0.69000636537237425</v>
      </c>
      <c r="N120" s="166">
        <v>0</v>
      </c>
      <c r="O120" s="164">
        <v>0</v>
      </c>
      <c r="P120" s="167" t="str">
        <f t="shared" si="16"/>
        <v/>
      </c>
      <c r="Q120" s="257" t="str">
        <f t="shared" si="17"/>
        <v/>
      </c>
      <c r="R120" s="257" t="str">
        <f t="shared" si="18"/>
        <v/>
      </c>
      <c r="S120" s="258" t="str">
        <f t="shared" si="19"/>
        <v/>
      </c>
    </row>
    <row r="121" spans="1:19" x14ac:dyDescent="0.25">
      <c r="A121" s="163" t="s">
        <v>304</v>
      </c>
      <c r="B121" s="166">
        <v>768</v>
      </c>
      <c r="C121" s="164">
        <v>582</v>
      </c>
      <c r="D121" s="165">
        <f t="shared" si="10"/>
        <v>0.7578125</v>
      </c>
      <c r="E121" s="166">
        <v>0</v>
      </c>
      <c r="F121" s="164">
        <v>0</v>
      </c>
      <c r="G121" s="167" t="str">
        <f t="shared" si="11"/>
        <v/>
      </c>
      <c r="H121" s="168" t="str">
        <f t="shared" si="12"/>
        <v/>
      </c>
      <c r="I121" s="168" t="str">
        <f t="shared" si="13"/>
        <v/>
      </c>
      <c r="J121" s="258" t="str">
        <f t="shared" si="14"/>
        <v/>
      </c>
      <c r="K121" s="166">
        <v>6278</v>
      </c>
      <c r="L121" s="164">
        <v>4979</v>
      </c>
      <c r="M121" s="263">
        <f t="shared" si="15"/>
        <v>0.79308697037273013</v>
      </c>
      <c r="N121" s="166">
        <v>1302</v>
      </c>
      <c r="O121" s="164">
        <v>1036</v>
      </c>
      <c r="P121" s="167">
        <f t="shared" si="16"/>
        <v>0.79569892473118276</v>
      </c>
      <c r="Q121" s="257">
        <f t="shared" si="17"/>
        <v>3.8218125960061444</v>
      </c>
      <c r="R121" s="257">
        <f t="shared" si="18"/>
        <v>3.8059845559845558</v>
      </c>
      <c r="S121" s="258">
        <f t="shared" si="19"/>
        <v>-2.6119543584526284E-3</v>
      </c>
    </row>
    <row r="122" spans="1:19" x14ac:dyDescent="0.25">
      <c r="A122" s="163" t="s">
        <v>301</v>
      </c>
      <c r="B122" s="166">
        <v>758</v>
      </c>
      <c r="C122" s="164">
        <v>257</v>
      </c>
      <c r="D122" s="165">
        <f t="shared" si="10"/>
        <v>0.33905013192612138</v>
      </c>
      <c r="E122" s="166">
        <v>540</v>
      </c>
      <c r="F122" s="164">
        <v>261</v>
      </c>
      <c r="G122" s="167">
        <f t="shared" si="11"/>
        <v>0.48333333333333334</v>
      </c>
      <c r="H122" s="168">
        <f t="shared" si="12"/>
        <v>0.40370370370370368</v>
      </c>
      <c r="I122" s="168">
        <f t="shared" si="13"/>
        <v>-1.5325670498084309E-2</v>
      </c>
      <c r="J122" s="258">
        <f t="shared" si="14"/>
        <v>-0.14428320140721196</v>
      </c>
      <c r="K122" s="166">
        <v>5858</v>
      </c>
      <c r="L122" s="164">
        <v>2274</v>
      </c>
      <c r="M122" s="263">
        <f t="shared" si="15"/>
        <v>0.38818709457152611</v>
      </c>
      <c r="N122" s="166">
        <v>4076</v>
      </c>
      <c r="O122" s="164">
        <v>1964</v>
      </c>
      <c r="P122" s="167">
        <f t="shared" si="16"/>
        <v>0.4818449460255152</v>
      </c>
      <c r="Q122" s="257">
        <f t="shared" si="17"/>
        <v>0.43719332679097156</v>
      </c>
      <c r="R122" s="257">
        <f t="shared" si="18"/>
        <v>0.15784114052953147</v>
      </c>
      <c r="S122" s="258">
        <f t="shared" si="19"/>
        <v>-9.3657851453989083E-2</v>
      </c>
    </row>
    <row r="123" spans="1:19" x14ac:dyDescent="0.25">
      <c r="A123" s="163" t="s">
        <v>293</v>
      </c>
      <c r="B123" s="166">
        <v>1252</v>
      </c>
      <c r="C123" s="164">
        <v>1087</v>
      </c>
      <c r="D123" s="165">
        <f t="shared" si="10"/>
        <v>0.86821086261980829</v>
      </c>
      <c r="E123" s="166">
        <v>1444</v>
      </c>
      <c r="F123" s="164">
        <v>1168</v>
      </c>
      <c r="G123" s="167">
        <f t="shared" si="11"/>
        <v>0.80886426592797789</v>
      </c>
      <c r="H123" s="168">
        <f t="shared" si="12"/>
        <v>-0.13296398891966754</v>
      </c>
      <c r="I123" s="168">
        <f t="shared" si="13"/>
        <v>-6.9349315068493178E-2</v>
      </c>
      <c r="J123" s="258">
        <f t="shared" si="14"/>
        <v>5.93465966918304E-2</v>
      </c>
      <c r="K123" s="166">
        <v>5768</v>
      </c>
      <c r="L123" s="164">
        <v>4995</v>
      </c>
      <c r="M123" s="263">
        <f t="shared" si="15"/>
        <v>0.86598474341192788</v>
      </c>
      <c r="N123" s="166">
        <v>6546</v>
      </c>
      <c r="O123" s="164">
        <v>5257</v>
      </c>
      <c r="P123" s="167">
        <f t="shared" si="16"/>
        <v>0.80308585395661469</v>
      </c>
      <c r="Q123" s="257">
        <f t="shared" si="17"/>
        <v>-0.11885120684387407</v>
      </c>
      <c r="R123" s="257">
        <f t="shared" si="18"/>
        <v>-4.9838310823663634E-2</v>
      </c>
      <c r="S123" s="258">
        <f t="shared" si="19"/>
        <v>6.2898889455313189E-2</v>
      </c>
    </row>
    <row r="124" spans="1:19" x14ac:dyDescent="0.25">
      <c r="A124" s="163" t="s">
        <v>299</v>
      </c>
      <c r="B124" s="166">
        <v>2372</v>
      </c>
      <c r="C124" s="164">
        <v>1813</v>
      </c>
      <c r="D124" s="165">
        <f t="shared" si="10"/>
        <v>0.76433389544688024</v>
      </c>
      <c r="E124" s="166">
        <v>0</v>
      </c>
      <c r="F124" s="164">
        <v>0</v>
      </c>
      <c r="G124" s="167" t="str">
        <f t="shared" si="11"/>
        <v/>
      </c>
      <c r="H124" s="168" t="str">
        <f t="shared" si="12"/>
        <v/>
      </c>
      <c r="I124" s="168" t="str">
        <f t="shared" si="13"/>
        <v/>
      </c>
      <c r="J124" s="258" t="str">
        <f t="shared" si="14"/>
        <v/>
      </c>
      <c r="K124" s="166">
        <v>5579</v>
      </c>
      <c r="L124" s="164">
        <v>4484</v>
      </c>
      <c r="M124" s="263">
        <f t="shared" si="15"/>
        <v>0.80372826671446496</v>
      </c>
      <c r="N124" s="166">
        <v>0</v>
      </c>
      <c r="O124" s="164">
        <v>0</v>
      </c>
      <c r="P124" s="167" t="str">
        <f t="shared" si="16"/>
        <v/>
      </c>
      <c r="Q124" s="257" t="str">
        <f t="shared" si="17"/>
        <v/>
      </c>
      <c r="R124" s="257" t="str">
        <f t="shared" si="18"/>
        <v/>
      </c>
      <c r="S124" s="258" t="str">
        <f t="shared" si="19"/>
        <v/>
      </c>
    </row>
    <row r="125" spans="1:19" x14ac:dyDescent="0.25">
      <c r="A125" s="163" t="s">
        <v>385</v>
      </c>
      <c r="B125" s="166">
        <v>0</v>
      </c>
      <c r="C125" s="164">
        <v>0</v>
      </c>
      <c r="D125" s="165" t="str">
        <f t="shared" si="10"/>
        <v/>
      </c>
      <c r="E125" s="166">
        <v>1161</v>
      </c>
      <c r="F125" s="164">
        <v>698</v>
      </c>
      <c r="G125" s="167">
        <f t="shared" si="11"/>
        <v>0.60120585701981055</v>
      </c>
      <c r="H125" s="168">
        <f t="shared" si="12"/>
        <v>-1</v>
      </c>
      <c r="I125" s="168">
        <f t="shared" si="13"/>
        <v>-1</v>
      </c>
      <c r="J125" s="258" t="str">
        <f t="shared" si="14"/>
        <v/>
      </c>
      <c r="K125" s="166">
        <v>5564</v>
      </c>
      <c r="L125" s="164">
        <v>3785</v>
      </c>
      <c r="M125" s="263">
        <f t="shared" si="15"/>
        <v>0.68026599568655644</v>
      </c>
      <c r="N125" s="166">
        <v>8107</v>
      </c>
      <c r="O125" s="164">
        <v>5247</v>
      </c>
      <c r="P125" s="167">
        <f t="shared" si="16"/>
        <v>0.64721845318860249</v>
      </c>
      <c r="Q125" s="257">
        <f t="shared" si="17"/>
        <v>-0.31367953620328115</v>
      </c>
      <c r="R125" s="257">
        <f t="shared" si="18"/>
        <v>-0.27863541071088238</v>
      </c>
      <c r="S125" s="258">
        <f t="shared" si="19"/>
        <v>3.3047542497953941E-2</v>
      </c>
    </row>
    <row r="126" spans="1:19" x14ac:dyDescent="0.25">
      <c r="A126" s="163" t="s">
        <v>392</v>
      </c>
      <c r="B126" s="166">
        <v>0</v>
      </c>
      <c r="C126" s="164">
        <v>0</v>
      </c>
      <c r="D126" s="165" t="str">
        <f t="shared" si="10"/>
        <v/>
      </c>
      <c r="E126" s="166">
        <v>1185</v>
      </c>
      <c r="F126" s="164">
        <v>877</v>
      </c>
      <c r="G126" s="167">
        <f t="shared" si="11"/>
        <v>0.74008438818565403</v>
      </c>
      <c r="H126" s="168">
        <f t="shared" si="12"/>
        <v>-1</v>
      </c>
      <c r="I126" s="168">
        <f t="shared" si="13"/>
        <v>-1</v>
      </c>
      <c r="J126" s="258" t="str">
        <f t="shared" si="14"/>
        <v/>
      </c>
      <c r="K126" s="166">
        <v>4255</v>
      </c>
      <c r="L126" s="164">
        <v>3547</v>
      </c>
      <c r="M126" s="263">
        <f t="shared" si="15"/>
        <v>0.8336075205640423</v>
      </c>
      <c r="N126" s="166">
        <v>11006</v>
      </c>
      <c r="O126" s="164">
        <v>8084</v>
      </c>
      <c r="P126" s="167">
        <f t="shared" si="16"/>
        <v>0.7345084499363983</v>
      </c>
      <c r="Q126" s="257">
        <f t="shared" si="17"/>
        <v>-0.6133926948936943</v>
      </c>
      <c r="R126" s="257">
        <f t="shared" si="18"/>
        <v>-0.56123206333498266</v>
      </c>
      <c r="S126" s="258">
        <f t="shared" si="19"/>
        <v>9.9099070627644004E-2</v>
      </c>
    </row>
    <row r="127" spans="1:19" x14ac:dyDescent="0.25">
      <c r="A127" s="163" t="s">
        <v>309</v>
      </c>
      <c r="B127" s="166">
        <v>365</v>
      </c>
      <c r="C127" s="164">
        <v>286</v>
      </c>
      <c r="D127" s="165">
        <f t="shared" si="10"/>
        <v>0.78356164383561644</v>
      </c>
      <c r="E127" s="166">
        <v>367</v>
      </c>
      <c r="F127" s="164">
        <v>287</v>
      </c>
      <c r="G127" s="167">
        <f t="shared" si="11"/>
        <v>0.78201634877384196</v>
      </c>
      <c r="H127" s="168">
        <f t="shared" si="12"/>
        <v>-5.4495912806539204E-3</v>
      </c>
      <c r="I127" s="168">
        <f t="shared" si="13"/>
        <v>-3.4843205574912606E-3</v>
      </c>
      <c r="J127" s="258">
        <f t="shared" si="14"/>
        <v>1.5452950617744765E-3</v>
      </c>
      <c r="K127" s="166">
        <v>3819</v>
      </c>
      <c r="L127" s="164">
        <v>3026</v>
      </c>
      <c r="M127" s="263">
        <f t="shared" si="15"/>
        <v>0.79235401937680017</v>
      </c>
      <c r="N127" s="166">
        <v>3971</v>
      </c>
      <c r="O127" s="164">
        <v>3071</v>
      </c>
      <c r="P127" s="167">
        <f t="shared" si="16"/>
        <v>0.77335683706874847</v>
      </c>
      <c r="Q127" s="257">
        <f t="shared" si="17"/>
        <v>-3.8277511961722466E-2</v>
      </c>
      <c r="R127" s="257">
        <f t="shared" si="18"/>
        <v>-1.465320742429177E-2</v>
      </c>
      <c r="S127" s="258">
        <f t="shared" si="19"/>
        <v>1.8997182308051697E-2</v>
      </c>
    </row>
    <row r="128" spans="1:19" x14ac:dyDescent="0.25">
      <c r="A128" s="163" t="s">
        <v>382</v>
      </c>
      <c r="B128" s="166">
        <v>0</v>
      </c>
      <c r="C128" s="164">
        <v>0</v>
      </c>
      <c r="D128" s="165" t="str">
        <f t="shared" si="10"/>
        <v/>
      </c>
      <c r="E128" s="166">
        <v>640</v>
      </c>
      <c r="F128" s="164">
        <v>432</v>
      </c>
      <c r="G128" s="167">
        <f t="shared" si="11"/>
        <v>0.67500000000000004</v>
      </c>
      <c r="H128" s="168">
        <f t="shared" si="12"/>
        <v>-1</v>
      </c>
      <c r="I128" s="168">
        <f t="shared" si="13"/>
        <v>-1</v>
      </c>
      <c r="J128" s="258" t="str">
        <f t="shared" si="14"/>
        <v/>
      </c>
      <c r="K128" s="166">
        <v>3563</v>
      </c>
      <c r="L128" s="164">
        <v>3022</v>
      </c>
      <c r="M128" s="263">
        <f t="shared" si="15"/>
        <v>0.84816166152118999</v>
      </c>
      <c r="N128" s="166">
        <v>10611</v>
      </c>
      <c r="O128" s="164">
        <v>8258</v>
      </c>
      <c r="P128" s="167">
        <f t="shared" si="16"/>
        <v>0.77824898690038635</v>
      </c>
      <c r="Q128" s="257">
        <f t="shared" si="17"/>
        <v>-0.66421637922910182</v>
      </c>
      <c r="R128" s="257">
        <f t="shared" si="18"/>
        <v>-0.63405182852991038</v>
      </c>
      <c r="S128" s="258">
        <f t="shared" si="19"/>
        <v>6.9912674620803639E-2</v>
      </c>
    </row>
    <row r="129" spans="1:19" x14ac:dyDescent="0.25">
      <c r="A129" s="163" t="s">
        <v>314</v>
      </c>
      <c r="B129" s="166">
        <v>545</v>
      </c>
      <c r="C129" s="164">
        <v>370</v>
      </c>
      <c r="D129" s="165">
        <f t="shared" si="10"/>
        <v>0.67889908256880738</v>
      </c>
      <c r="E129" s="166">
        <v>423</v>
      </c>
      <c r="F129" s="164">
        <v>272</v>
      </c>
      <c r="G129" s="167">
        <f t="shared" si="11"/>
        <v>0.64302600472813243</v>
      </c>
      <c r="H129" s="168">
        <f t="shared" si="12"/>
        <v>0.28841607565011818</v>
      </c>
      <c r="I129" s="168">
        <f t="shared" si="13"/>
        <v>0.36029411764705888</v>
      </c>
      <c r="J129" s="258">
        <f t="shared" si="14"/>
        <v>3.587307784067495E-2</v>
      </c>
      <c r="K129" s="166">
        <v>2821</v>
      </c>
      <c r="L129" s="164">
        <v>1907</v>
      </c>
      <c r="M129" s="263">
        <f t="shared" si="15"/>
        <v>0.67600141793690183</v>
      </c>
      <c r="N129" s="166">
        <v>3089</v>
      </c>
      <c r="O129" s="164">
        <v>1816</v>
      </c>
      <c r="P129" s="167">
        <f t="shared" si="16"/>
        <v>0.58789252185173191</v>
      </c>
      <c r="Q129" s="257">
        <f t="shared" si="17"/>
        <v>-8.6759469083845908E-2</v>
      </c>
      <c r="R129" s="257">
        <f t="shared" si="18"/>
        <v>5.0110132158590392E-2</v>
      </c>
      <c r="S129" s="258">
        <f t="shared" si="19"/>
        <v>8.8108896085169919E-2</v>
      </c>
    </row>
    <row r="130" spans="1:19" x14ac:dyDescent="0.25">
      <c r="A130" s="163" t="s">
        <v>310</v>
      </c>
      <c r="B130" s="166">
        <v>133</v>
      </c>
      <c r="C130" s="164">
        <v>79</v>
      </c>
      <c r="D130" s="165">
        <f t="shared" si="10"/>
        <v>0.59398496240601506</v>
      </c>
      <c r="E130" s="166">
        <v>342</v>
      </c>
      <c r="F130" s="164">
        <v>159</v>
      </c>
      <c r="G130" s="167">
        <f t="shared" si="11"/>
        <v>0.46491228070175439</v>
      </c>
      <c r="H130" s="168">
        <f t="shared" si="12"/>
        <v>-0.61111111111111116</v>
      </c>
      <c r="I130" s="168">
        <f t="shared" si="13"/>
        <v>-0.50314465408805031</v>
      </c>
      <c r="J130" s="258">
        <f t="shared" si="14"/>
        <v>0.12907268170426067</v>
      </c>
      <c r="K130" s="166">
        <v>2706</v>
      </c>
      <c r="L130" s="164">
        <v>1392</v>
      </c>
      <c r="M130" s="263">
        <f t="shared" si="15"/>
        <v>0.51441241685144123</v>
      </c>
      <c r="N130" s="166">
        <v>3988</v>
      </c>
      <c r="O130" s="164">
        <v>2281</v>
      </c>
      <c r="P130" s="167">
        <f t="shared" si="16"/>
        <v>0.57196589769307926</v>
      </c>
      <c r="Q130" s="257">
        <f t="shared" si="17"/>
        <v>-0.32146439317953857</v>
      </c>
      <c r="R130" s="257">
        <f t="shared" si="18"/>
        <v>-0.38974134151687856</v>
      </c>
      <c r="S130" s="258">
        <f t="shared" si="19"/>
        <v>-5.7553480841638027E-2</v>
      </c>
    </row>
    <row r="131" spans="1:19" x14ac:dyDescent="0.25">
      <c r="A131" s="163" t="s">
        <v>389</v>
      </c>
      <c r="B131" s="166">
        <v>0</v>
      </c>
      <c r="C131" s="164">
        <v>0</v>
      </c>
      <c r="D131" s="165" t="str">
        <f t="shared" si="10"/>
        <v/>
      </c>
      <c r="E131" s="166">
        <v>993</v>
      </c>
      <c r="F131" s="164">
        <v>775</v>
      </c>
      <c r="G131" s="167">
        <f t="shared" si="11"/>
        <v>0.78046324269889222</v>
      </c>
      <c r="H131" s="168">
        <f t="shared" si="12"/>
        <v>-1</v>
      </c>
      <c r="I131" s="168">
        <f t="shared" si="13"/>
        <v>-1</v>
      </c>
      <c r="J131" s="258" t="str">
        <f t="shared" si="14"/>
        <v/>
      </c>
      <c r="K131" s="166">
        <v>2701</v>
      </c>
      <c r="L131" s="164">
        <v>2035</v>
      </c>
      <c r="M131" s="263">
        <f t="shared" si="15"/>
        <v>0.75342465753424659</v>
      </c>
      <c r="N131" s="166">
        <v>11649</v>
      </c>
      <c r="O131" s="164">
        <v>8456</v>
      </c>
      <c r="P131" s="167">
        <f t="shared" si="16"/>
        <v>0.72589921881706587</v>
      </c>
      <c r="Q131" s="257">
        <f t="shared" si="17"/>
        <v>-0.76813460382865484</v>
      </c>
      <c r="R131" s="257">
        <f t="shared" si="18"/>
        <v>-0.7593424787133396</v>
      </c>
      <c r="S131" s="258">
        <f t="shared" si="19"/>
        <v>2.7525438717180717E-2</v>
      </c>
    </row>
    <row r="132" spans="1:19" x14ac:dyDescent="0.25">
      <c r="A132" s="163" t="s">
        <v>312</v>
      </c>
      <c r="B132" s="166">
        <v>110</v>
      </c>
      <c r="C132" s="164">
        <v>61</v>
      </c>
      <c r="D132" s="165">
        <f t="shared" si="10"/>
        <v>0.55454545454545456</v>
      </c>
      <c r="E132" s="166">
        <v>380</v>
      </c>
      <c r="F132" s="164">
        <v>166</v>
      </c>
      <c r="G132" s="167">
        <f t="shared" si="11"/>
        <v>0.43684210526315792</v>
      </c>
      <c r="H132" s="168">
        <f t="shared" si="12"/>
        <v>-0.71052631578947367</v>
      </c>
      <c r="I132" s="168">
        <f t="shared" si="13"/>
        <v>-0.63253012048192769</v>
      </c>
      <c r="J132" s="258">
        <f t="shared" si="14"/>
        <v>0.11770334928229664</v>
      </c>
      <c r="K132" s="166">
        <v>2665</v>
      </c>
      <c r="L132" s="164">
        <v>1462</v>
      </c>
      <c r="M132" s="263">
        <f t="shared" si="15"/>
        <v>0.54859287054409001</v>
      </c>
      <c r="N132" s="166">
        <v>4366</v>
      </c>
      <c r="O132" s="164">
        <v>2525</v>
      </c>
      <c r="P132" s="167">
        <f t="shared" si="16"/>
        <v>0.57833256985799364</v>
      </c>
      <c r="Q132" s="257">
        <f t="shared" si="17"/>
        <v>-0.38960146587265232</v>
      </c>
      <c r="R132" s="257">
        <f t="shared" si="18"/>
        <v>-0.42099009900990103</v>
      </c>
      <c r="S132" s="258">
        <f t="shared" si="19"/>
        <v>-2.9739699313903634E-2</v>
      </c>
    </row>
    <row r="133" spans="1:19" x14ac:dyDescent="0.25">
      <c r="A133" s="163" t="s">
        <v>338</v>
      </c>
      <c r="B133" s="166">
        <v>1282</v>
      </c>
      <c r="C133" s="164">
        <v>865</v>
      </c>
      <c r="D133" s="165">
        <f t="shared" si="10"/>
        <v>0.67472698907956319</v>
      </c>
      <c r="E133" s="166">
        <v>0</v>
      </c>
      <c r="F133" s="164">
        <v>0</v>
      </c>
      <c r="G133" s="167" t="str">
        <f t="shared" si="11"/>
        <v/>
      </c>
      <c r="H133" s="168" t="str">
        <f t="shared" si="12"/>
        <v/>
      </c>
      <c r="I133" s="168" t="str">
        <f t="shared" si="13"/>
        <v/>
      </c>
      <c r="J133" s="258" t="str">
        <f t="shared" si="14"/>
        <v/>
      </c>
      <c r="K133" s="166">
        <v>2534</v>
      </c>
      <c r="L133" s="164">
        <v>1893</v>
      </c>
      <c r="M133" s="263">
        <f t="shared" si="15"/>
        <v>0.74704025256511442</v>
      </c>
      <c r="N133" s="166">
        <v>76</v>
      </c>
      <c r="O133" s="164">
        <v>0</v>
      </c>
      <c r="P133" s="167">
        <f t="shared" si="16"/>
        <v>0</v>
      </c>
      <c r="Q133" s="257">
        <f t="shared" si="17"/>
        <v>32.342105263157897</v>
      </c>
      <c r="R133" s="257" t="str">
        <f t="shared" si="18"/>
        <v/>
      </c>
      <c r="S133" s="258">
        <f t="shared" si="19"/>
        <v>0.74704025256511442</v>
      </c>
    </row>
    <row r="134" spans="1:19" x14ac:dyDescent="0.25">
      <c r="A134" s="163" t="s">
        <v>317</v>
      </c>
      <c r="B134" s="166">
        <v>287</v>
      </c>
      <c r="C134" s="164">
        <v>271</v>
      </c>
      <c r="D134" s="165">
        <f t="shared" si="10"/>
        <v>0.94425087108013939</v>
      </c>
      <c r="E134" s="166">
        <v>152</v>
      </c>
      <c r="F134" s="164">
        <v>140</v>
      </c>
      <c r="G134" s="167">
        <f t="shared" si="11"/>
        <v>0.92105263157894735</v>
      </c>
      <c r="H134" s="168">
        <f t="shared" si="12"/>
        <v>0.88815789473684204</v>
      </c>
      <c r="I134" s="168">
        <f t="shared" si="13"/>
        <v>0.93571428571428572</v>
      </c>
      <c r="J134" s="258">
        <f t="shared" si="14"/>
        <v>2.3198239501192042E-2</v>
      </c>
      <c r="K134" s="166">
        <v>1787</v>
      </c>
      <c r="L134" s="164">
        <v>1676</v>
      </c>
      <c r="M134" s="263">
        <f t="shared" si="15"/>
        <v>0.93788472299944037</v>
      </c>
      <c r="N134" s="166">
        <v>1765</v>
      </c>
      <c r="O134" s="164">
        <v>1513</v>
      </c>
      <c r="P134" s="167">
        <f t="shared" si="16"/>
        <v>0.85722379603399435</v>
      </c>
      <c r="Q134" s="257">
        <f t="shared" si="17"/>
        <v>1.2464589235127388E-2</v>
      </c>
      <c r="R134" s="257">
        <f t="shared" si="18"/>
        <v>0.10773298083278249</v>
      </c>
      <c r="S134" s="258">
        <f t="shared" si="19"/>
        <v>8.0660926965446023E-2</v>
      </c>
    </row>
    <row r="135" spans="1:19" x14ac:dyDescent="0.25">
      <c r="A135" s="163" t="s">
        <v>324</v>
      </c>
      <c r="B135" s="166">
        <v>249</v>
      </c>
      <c r="C135" s="164">
        <v>176</v>
      </c>
      <c r="D135" s="165">
        <f t="shared" si="10"/>
        <v>0.70682730923694781</v>
      </c>
      <c r="E135" s="166">
        <v>247</v>
      </c>
      <c r="F135" s="164">
        <v>99</v>
      </c>
      <c r="G135" s="167">
        <f t="shared" si="11"/>
        <v>0.40080971659919029</v>
      </c>
      <c r="H135" s="168">
        <f t="shared" si="12"/>
        <v>8.0971659919029104E-3</v>
      </c>
      <c r="I135" s="168">
        <f t="shared" si="13"/>
        <v>0.77777777777777768</v>
      </c>
      <c r="J135" s="258">
        <f t="shared" si="14"/>
        <v>0.30601759263775752</v>
      </c>
      <c r="K135" s="166">
        <v>1677</v>
      </c>
      <c r="L135" s="164">
        <v>801</v>
      </c>
      <c r="M135" s="263">
        <f t="shared" si="15"/>
        <v>0.47763864042933812</v>
      </c>
      <c r="N135" s="166">
        <v>2219</v>
      </c>
      <c r="O135" s="164">
        <v>833</v>
      </c>
      <c r="P135" s="167">
        <f t="shared" si="16"/>
        <v>0.37539432176656151</v>
      </c>
      <c r="Q135" s="257">
        <f t="shared" si="17"/>
        <v>-0.24425416854438942</v>
      </c>
      <c r="R135" s="257">
        <f t="shared" si="18"/>
        <v>-3.8415366146458574E-2</v>
      </c>
      <c r="S135" s="258">
        <f t="shared" si="19"/>
        <v>0.10224431866277661</v>
      </c>
    </row>
    <row r="136" spans="1:19" x14ac:dyDescent="0.25">
      <c r="A136" s="163" t="s">
        <v>513</v>
      </c>
      <c r="B136" s="166">
        <v>0</v>
      </c>
      <c r="C136" s="164">
        <v>0</v>
      </c>
      <c r="D136" s="165" t="str">
        <f t="shared" si="10"/>
        <v/>
      </c>
      <c r="E136" s="166">
        <v>0</v>
      </c>
      <c r="F136" s="164">
        <v>0</v>
      </c>
      <c r="G136" s="167" t="str">
        <f t="shared" si="11"/>
        <v/>
      </c>
      <c r="H136" s="168" t="str">
        <f t="shared" si="12"/>
        <v/>
      </c>
      <c r="I136" s="168" t="str">
        <f t="shared" si="13"/>
        <v/>
      </c>
      <c r="J136" s="258" t="str">
        <f t="shared" si="14"/>
        <v/>
      </c>
      <c r="K136" s="166">
        <v>1660</v>
      </c>
      <c r="L136" s="164">
        <v>1171</v>
      </c>
      <c r="M136" s="263">
        <f t="shared" si="15"/>
        <v>0.70542168674698791</v>
      </c>
      <c r="N136" s="166">
        <v>2160</v>
      </c>
      <c r="O136" s="164">
        <v>1343</v>
      </c>
      <c r="P136" s="167">
        <f t="shared" si="16"/>
        <v>0.62175925925925923</v>
      </c>
      <c r="Q136" s="257">
        <f t="shared" si="17"/>
        <v>-0.23148148148148151</v>
      </c>
      <c r="R136" s="257">
        <f t="shared" si="18"/>
        <v>-0.12807148175725991</v>
      </c>
      <c r="S136" s="258">
        <f t="shared" si="19"/>
        <v>8.3662427487728674E-2</v>
      </c>
    </row>
    <row r="137" spans="1:19" x14ac:dyDescent="0.25">
      <c r="A137" s="163" t="s">
        <v>408</v>
      </c>
      <c r="B137" s="166">
        <v>606</v>
      </c>
      <c r="C137" s="164">
        <v>404</v>
      </c>
      <c r="D137" s="165">
        <f t="shared" ref="D137:D192" si="20">IFERROR(C137/B137,"")</f>
        <v>0.66666666666666663</v>
      </c>
      <c r="E137" s="166">
        <v>462</v>
      </c>
      <c r="F137" s="164">
        <v>410</v>
      </c>
      <c r="G137" s="167">
        <f t="shared" ref="G137:G192" si="21">IFERROR(F137/E137,"")</f>
        <v>0.88744588744588748</v>
      </c>
      <c r="H137" s="168">
        <f t="shared" ref="H137:H192" si="22">IFERROR(B137/E137-1,"")</f>
        <v>0.31168831168831179</v>
      </c>
      <c r="I137" s="168">
        <f t="shared" ref="I137:I192" si="23">IFERROR(C137/F137-1,"")</f>
        <v>-1.4634146341463428E-2</v>
      </c>
      <c r="J137" s="258">
        <f t="shared" ref="J137:J192" si="24">IFERROR(D137-G137,"")</f>
        <v>-0.22077922077922085</v>
      </c>
      <c r="K137" s="166">
        <v>1560</v>
      </c>
      <c r="L137" s="164">
        <v>1069</v>
      </c>
      <c r="M137" s="263">
        <f t="shared" ref="M137:M192" si="25">IFERROR(L137/K137,"")</f>
        <v>0.68525641025641026</v>
      </c>
      <c r="N137" s="166">
        <v>750</v>
      </c>
      <c r="O137" s="164">
        <v>690</v>
      </c>
      <c r="P137" s="167">
        <f t="shared" ref="P137:P192" si="26">IFERROR(O137/N137,"")</f>
        <v>0.92</v>
      </c>
      <c r="Q137" s="257">
        <f t="shared" ref="Q137:Q192" si="27">IFERROR(K137/N137-1,"")</f>
        <v>1.08</v>
      </c>
      <c r="R137" s="257">
        <f t="shared" ref="R137:R192" si="28">IFERROR(L137/O137-1,"")</f>
        <v>0.54927536231884067</v>
      </c>
      <c r="S137" s="258">
        <f t="shared" ref="S137:S192" si="29">IFERROR(M137-P137,"")</f>
        <v>-0.23474358974358978</v>
      </c>
    </row>
    <row r="138" spans="1:19" x14ac:dyDescent="0.25">
      <c r="A138" s="163" t="s">
        <v>315</v>
      </c>
      <c r="B138" s="166">
        <v>111</v>
      </c>
      <c r="C138" s="164">
        <v>85</v>
      </c>
      <c r="D138" s="165">
        <f t="shared" si="20"/>
        <v>0.76576576576576572</v>
      </c>
      <c r="E138" s="166">
        <v>285</v>
      </c>
      <c r="F138" s="164">
        <v>154</v>
      </c>
      <c r="G138" s="167">
        <f t="shared" si="21"/>
        <v>0.54035087719298247</v>
      </c>
      <c r="H138" s="168">
        <f t="shared" si="22"/>
        <v>-0.61052631578947369</v>
      </c>
      <c r="I138" s="168">
        <f t="shared" si="23"/>
        <v>-0.44805194805194803</v>
      </c>
      <c r="J138" s="258">
        <f t="shared" si="24"/>
        <v>0.22541488857278325</v>
      </c>
      <c r="K138" s="166">
        <v>1410</v>
      </c>
      <c r="L138" s="164">
        <v>853</v>
      </c>
      <c r="M138" s="263">
        <f t="shared" si="25"/>
        <v>0.60496453900709224</v>
      </c>
      <c r="N138" s="166">
        <v>3056</v>
      </c>
      <c r="O138" s="164">
        <v>1570</v>
      </c>
      <c r="P138" s="167">
        <f t="shared" si="26"/>
        <v>0.51374345549738221</v>
      </c>
      <c r="Q138" s="257">
        <f t="shared" si="27"/>
        <v>-0.53861256544502623</v>
      </c>
      <c r="R138" s="257">
        <f t="shared" si="28"/>
        <v>-0.45668789808917198</v>
      </c>
      <c r="S138" s="258">
        <f t="shared" si="29"/>
        <v>9.1221083509710033E-2</v>
      </c>
    </row>
    <row r="139" spans="1:19" x14ac:dyDescent="0.25">
      <c r="A139" s="163" t="s">
        <v>313</v>
      </c>
      <c r="B139" s="166">
        <v>158</v>
      </c>
      <c r="C139" s="164">
        <v>116</v>
      </c>
      <c r="D139" s="165">
        <f t="shared" si="20"/>
        <v>0.73417721518987344</v>
      </c>
      <c r="E139" s="166">
        <v>176</v>
      </c>
      <c r="F139" s="164">
        <v>118</v>
      </c>
      <c r="G139" s="167">
        <f t="shared" si="21"/>
        <v>0.67045454545454541</v>
      </c>
      <c r="H139" s="168">
        <f t="shared" si="22"/>
        <v>-0.10227272727272729</v>
      </c>
      <c r="I139" s="168">
        <f t="shared" si="23"/>
        <v>-1.6949152542372836E-2</v>
      </c>
      <c r="J139" s="258">
        <f t="shared" si="24"/>
        <v>6.372266973532803E-2</v>
      </c>
      <c r="K139" s="166">
        <v>1381</v>
      </c>
      <c r="L139" s="164">
        <v>1125</v>
      </c>
      <c r="M139" s="263">
        <f t="shared" si="25"/>
        <v>0.81462708182476462</v>
      </c>
      <c r="N139" s="166">
        <v>1274</v>
      </c>
      <c r="O139" s="164">
        <v>908</v>
      </c>
      <c r="P139" s="167">
        <f t="shared" si="26"/>
        <v>0.71271585557299844</v>
      </c>
      <c r="Q139" s="257">
        <f t="shared" si="27"/>
        <v>8.3987441130298324E-2</v>
      </c>
      <c r="R139" s="257">
        <f t="shared" si="28"/>
        <v>0.23898678414096919</v>
      </c>
      <c r="S139" s="258">
        <f t="shared" si="29"/>
        <v>0.10191122625176618</v>
      </c>
    </row>
    <row r="140" spans="1:19" x14ac:dyDescent="0.25">
      <c r="A140" s="163" t="s">
        <v>325</v>
      </c>
      <c r="B140" s="166">
        <v>162</v>
      </c>
      <c r="C140" s="164">
        <v>103</v>
      </c>
      <c r="D140" s="165">
        <f t="shared" si="20"/>
        <v>0.63580246913580252</v>
      </c>
      <c r="E140" s="166">
        <v>133</v>
      </c>
      <c r="F140" s="164">
        <v>49</v>
      </c>
      <c r="G140" s="167">
        <f t="shared" si="21"/>
        <v>0.36842105263157893</v>
      </c>
      <c r="H140" s="168">
        <f t="shared" si="22"/>
        <v>0.21804511278195493</v>
      </c>
      <c r="I140" s="168">
        <f t="shared" si="23"/>
        <v>1.1020408163265305</v>
      </c>
      <c r="J140" s="258">
        <f t="shared" si="24"/>
        <v>0.26738141650422359</v>
      </c>
      <c r="K140" s="166">
        <v>1079</v>
      </c>
      <c r="L140" s="164">
        <v>621</v>
      </c>
      <c r="M140" s="263">
        <f t="shared" si="25"/>
        <v>0.57553290083410569</v>
      </c>
      <c r="N140" s="166">
        <v>1222</v>
      </c>
      <c r="O140" s="164">
        <v>645</v>
      </c>
      <c r="P140" s="167">
        <f t="shared" si="26"/>
        <v>0.52782324058919805</v>
      </c>
      <c r="Q140" s="257">
        <f t="shared" si="27"/>
        <v>-0.11702127659574468</v>
      </c>
      <c r="R140" s="257">
        <f t="shared" si="28"/>
        <v>-3.7209302325581395E-2</v>
      </c>
      <c r="S140" s="258">
        <f t="shared" si="29"/>
        <v>4.7709660244907637E-2</v>
      </c>
    </row>
    <row r="141" spans="1:19" x14ac:dyDescent="0.25">
      <c r="A141" s="163" t="s">
        <v>337</v>
      </c>
      <c r="B141" s="166">
        <v>0</v>
      </c>
      <c r="C141" s="164">
        <v>0</v>
      </c>
      <c r="D141" s="165" t="str">
        <f t="shared" si="20"/>
        <v/>
      </c>
      <c r="E141" s="166">
        <v>0</v>
      </c>
      <c r="F141" s="164">
        <v>0</v>
      </c>
      <c r="G141" s="167" t="str">
        <f t="shared" si="21"/>
        <v/>
      </c>
      <c r="H141" s="168" t="str">
        <f t="shared" si="22"/>
        <v/>
      </c>
      <c r="I141" s="168" t="str">
        <f t="shared" si="23"/>
        <v/>
      </c>
      <c r="J141" s="258" t="str">
        <f t="shared" si="24"/>
        <v/>
      </c>
      <c r="K141" s="166">
        <v>1002</v>
      </c>
      <c r="L141" s="164">
        <v>367</v>
      </c>
      <c r="M141" s="263">
        <f t="shared" si="25"/>
        <v>0.3662674650698603</v>
      </c>
      <c r="N141" s="166">
        <v>0</v>
      </c>
      <c r="O141" s="164">
        <v>0</v>
      </c>
      <c r="P141" s="167" t="str">
        <f t="shared" si="26"/>
        <v/>
      </c>
      <c r="Q141" s="257" t="str">
        <f t="shared" si="27"/>
        <v/>
      </c>
      <c r="R141" s="257" t="str">
        <f t="shared" si="28"/>
        <v/>
      </c>
      <c r="S141" s="258" t="str">
        <f t="shared" si="29"/>
        <v/>
      </c>
    </row>
    <row r="142" spans="1:19" x14ac:dyDescent="0.25">
      <c r="A142" s="163" t="s">
        <v>316</v>
      </c>
      <c r="B142" s="166">
        <v>38</v>
      </c>
      <c r="C142" s="164">
        <v>38</v>
      </c>
      <c r="D142" s="165">
        <f t="shared" si="20"/>
        <v>1</v>
      </c>
      <c r="E142" s="166">
        <v>0</v>
      </c>
      <c r="F142" s="164">
        <v>0</v>
      </c>
      <c r="G142" s="167" t="str">
        <f t="shared" si="21"/>
        <v/>
      </c>
      <c r="H142" s="168" t="str">
        <f t="shared" si="22"/>
        <v/>
      </c>
      <c r="I142" s="168" t="str">
        <f t="shared" si="23"/>
        <v/>
      </c>
      <c r="J142" s="258" t="str">
        <f t="shared" si="24"/>
        <v/>
      </c>
      <c r="K142" s="166">
        <v>929</v>
      </c>
      <c r="L142" s="164">
        <v>764</v>
      </c>
      <c r="M142" s="263">
        <f t="shared" si="25"/>
        <v>0.82238966630785792</v>
      </c>
      <c r="N142" s="166">
        <v>0</v>
      </c>
      <c r="O142" s="164">
        <v>0</v>
      </c>
      <c r="P142" s="167" t="str">
        <f t="shared" si="26"/>
        <v/>
      </c>
      <c r="Q142" s="257" t="str">
        <f t="shared" si="27"/>
        <v/>
      </c>
      <c r="R142" s="257" t="str">
        <f t="shared" si="28"/>
        <v/>
      </c>
      <c r="S142" s="258" t="str">
        <f t="shared" si="29"/>
        <v/>
      </c>
    </row>
    <row r="143" spans="1:19" x14ac:dyDescent="0.25">
      <c r="A143" s="163" t="s">
        <v>319</v>
      </c>
      <c r="B143" s="166">
        <v>38</v>
      </c>
      <c r="C143" s="164">
        <v>29</v>
      </c>
      <c r="D143" s="165">
        <f t="shared" si="20"/>
        <v>0.76315789473684215</v>
      </c>
      <c r="E143" s="166">
        <v>19</v>
      </c>
      <c r="F143" s="164">
        <v>13</v>
      </c>
      <c r="G143" s="167">
        <f t="shared" si="21"/>
        <v>0.68421052631578949</v>
      </c>
      <c r="H143" s="168">
        <f t="shared" si="22"/>
        <v>1</v>
      </c>
      <c r="I143" s="168">
        <f t="shared" si="23"/>
        <v>1.2307692307692308</v>
      </c>
      <c r="J143" s="258">
        <f t="shared" si="24"/>
        <v>7.8947368421052655E-2</v>
      </c>
      <c r="K143" s="166">
        <v>910</v>
      </c>
      <c r="L143" s="164">
        <v>635</v>
      </c>
      <c r="M143" s="263">
        <f t="shared" si="25"/>
        <v>0.69780219780219777</v>
      </c>
      <c r="N143" s="166">
        <v>285</v>
      </c>
      <c r="O143" s="164">
        <v>220</v>
      </c>
      <c r="P143" s="167">
        <f t="shared" si="26"/>
        <v>0.77192982456140347</v>
      </c>
      <c r="Q143" s="257">
        <f t="shared" si="27"/>
        <v>2.192982456140351</v>
      </c>
      <c r="R143" s="257">
        <f t="shared" si="28"/>
        <v>1.8863636363636362</v>
      </c>
      <c r="S143" s="258">
        <f t="shared" si="29"/>
        <v>-7.41276267592057E-2</v>
      </c>
    </row>
    <row r="144" spans="1:19" x14ac:dyDescent="0.25">
      <c r="A144" s="163" t="s">
        <v>327</v>
      </c>
      <c r="B144" s="166">
        <v>37</v>
      </c>
      <c r="C144" s="164">
        <v>25</v>
      </c>
      <c r="D144" s="165">
        <f t="shared" si="20"/>
        <v>0.67567567567567566</v>
      </c>
      <c r="E144" s="166">
        <v>152</v>
      </c>
      <c r="F144" s="164">
        <v>50</v>
      </c>
      <c r="G144" s="167">
        <f t="shared" si="21"/>
        <v>0.32894736842105265</v>
      </c>
      <c r="H144" s="168">
        <f t="shared" si="22"/>
        <v>-0.75657894736842102</v>
      </c>
      <c r="I144" s="168">
        <f t="shared" si="23"/>
        <v>-0.5</v>
      </c>
      <c r="J144" s="258">
        <f t="shared" si="24"/>
        <v>0.346728307254623</v>
      </c>
      <c r="K144" s="166">
        <v>873</v>
      </c>
      <c r="L144" s="164">
        <v>351</v>
      </c>
      <c r="M144" s="263">
        <f t="shared" si="25"/>
        <v>0.40206185567010311</v>
      </c>
      <c r="N144" s="166">
        <v>1042</v>
      </c>
      <c r="O144" s="164">
        <v>479</v>
      </c>
      <c r="P144" s="167">
        <f t="shared" si="26"/>
        <v>0.45969289827255277</v>
      </c>
      <c r="Q144" s="257">
        <f t="shared" si="27"/>
        <v>-0.16218809980806137</v>
      </c>
      <c r="R144" s="257">
        <f t="shared" si="28"/>
        <v>-0.26722338204592899</v>
      </c>
      <c r="S144" s="258">
        <f t="shared" si="29"/>
        <v>-5.7631042602449667E-2</v>
      </c>
    </row>
    <row r="145" spans="1:19" x14ac:dyDescent="0.25">
      <c r="A145" s="163" t="s">
        <v>318</v>
      </c>
      <c r="B145" s="166">
        <v>0</v>
      </c>
      <c r="C145" s="164">
        <v>0</v>
      </c>
      <c r="D145" s="165" t="str">
        <f t="shared" si="20"/>
        <v/>
      </c>
      <c r="E145" s="166">
        <v>174</v>
      </c>
      <c r="F145" s="164">
        <v>30</v>
      </c>
      <c r="G145" s="167">
        <f t="shared" si="21"/>
        <v>0.17241379310344829</v>
      </c>
      <c r="H145" s="168">
        <f t="shared" si="22"/>
        <v>-1</v>
      </c>
      <c r="I145" s="168">
        <f t="shared" si="23"/>
        <v>-1</v>
      </c>
      <c r="J145" s="258" t="str">
        <f t="shared" si="24"/>
        <v/>
      </c>
      <c r="K145" s="166">
        <v>810</v>
      </c>
      <c r="L145" s="164">
        <v>672</v>
      </c>
      <c r="M145" s="263">
        <f t="shared" si="25"/>
        <v>0.82962962962962961</v>
      </c>
      <c r="N145" s="166">
        <v>498</v>
      </c>
      <c r="O145" s="164">
        <v>113</v>
      </c>
      <c r="P145" s="167">
        <f t="shared" si="26"/>
        <v>0.22690763052208834</v>
      </c>
      <c r="Q145" s="257">
        <f t="shared" si="27"/>
        <v>0.62650602409638556</v>
      </c>
      <c r="R145" s="257">
        <f t="shared" si="28"/>
        <v>4.946902654867257</v>
      </c>
      <c r="S145" s="258">
        <f t="shared" si="29"/>
        <v>0.60272199910754121</v>
      </c>
    </row>
    <row r="146" spans="1:19" x14ac:dyDescent="0.25">
      <c r="A146" s="163" t="s">
        <v>497</v>
      </c>
      <c r="B146" s="166">
        <v>0</v>
      </c>
      <c r="C146" s="164">
        <v>0</v>
      </c>
      <c r="D146" s="165" t="str">
        <f t="shared" si="20"/>
        <v/>
      </c>
      <c r="E146" s="166">
        <v>0</v>
      </c>
      <c r="F146" s="164">
        <v>0</v>
      </c>
      <c r="G146" s="167" t="str">
        <f t="shared" si="21"/>
        <v/>
      </c>
      <c r="H146" s="168" t="str">
        <f t="shared" si="22"/>
        <v/>
      </c>
      <c r="I146" s="168" t="str">
        <f t="shared" si="23"/>
        <v/>
      </c>
      <c r="J146" s="258" t="str">
        <f t="shared" si="24"/>
        <v/>
      </c>
      <c r="K146" s="166">
        <v>764</v>
      </c>
      <c r="L146" s="164">
        <v>252</v>
      </c>
      <c r="M146" s="263">
        <f t="shared" si="25"/>
        <v>0.32984293193717279</v>
      </c>
      <c r="N146" s="166">
        <v>1020</v>
      </c>
      <c r="O146" s="164">
        <v>479</v>
      </c>
      <c r="P146" s="167">
        <f t="shared" si="26"/>
        <v>0.4696078431372549</v>
      </c>
      <c r="Q146" s="257">
        <f t="shared" si="27"/>
        <v>-0.25098039215686274</v>
      </c>
      <c r="R146" s="257">
        <f t="shared" si="28"/>
        <v>-0.47390396659707723</v>
      </c>
      <c r="S146" s="258">
        <f t="shared" si="29"/>
        <v>-0.13976491120008211</v>
      </c>
    </row>
    <row r="147" spans="1:19" x14ac:dyDescent="0.25">
      <c r="A147" s="163" t="s">
        <v>329</v>
      </c>
      <c r="B147" s="166">
        <v>123</v>
      </c>
      <c r="C147" s="164">
        <v>111</v>
      </c>
      <c r="D147" s="165">
        <f t="shared" si="20"/>
        <v>0.90243902439024393</v>
      </c>
      <c r="E147" s="166">
        <v>104</v>
      </c>
      <c r="F147" s="164">
        <v>74</v>
      </c>
      <c r="G147" s="167">
        <f t="shared" si="21"/>
        <v>0.71153846153846156</v>
      </c>
      <c r="H147" s="168">
        <f t="shared" si="22"/>
        <v>0.18269230769230771</v>
      </c>
      <c r="I147" s="168">
        <f t="shared" si="23"/>
        <v>0.5</v>
      </c>
      <c r="J147" s="258">
        <f t="shared" si="24"/>
        <v>0.19090056285178236</v>
      </c>
      <c r="K147" s="166">
        <v>641</v>
      </c>
      <c r="L147" s="164">
        <v>498</v>
      </c>
      <c r="M147" s="263">
        <f t="shared" si="25"/>
        <v>0.77691107644305768</v>
      </c>
      <c r="N147" s="166">
        <v>742</v>
      </c>
      <c r="O147" s="164">
        <v>508</v>
      </c>
      <c r="P147" s="167">
        <f t="shared" si="26"/>
        <v>0.6846361185983828</v>
      </c>
      <c r="Q147" s="257">
        <f t="shared" si="27"/>
        <v>-0.13611859838274931</v>
      </c>
      <c r="R147" s="257">
        <f t="shared" si="28"/>
        <v>-1.9685039370078705E-2</v>
      </c>
      <c r="S147" s="258">
        <f t="shared" si="29"/>
        <v>9.2274957844674876E-2</v>
      </c>
    </row>
    <row r="148" spans="1:19" x14ac:dyDescent="0.25">
      <c r="A148" s="163" t="s">
        <v>495</v>
      </c>
      <c r="B148" s="166">
        <v>0</v>
      </c>
      <c r="C148" s="164">
        <v>0</v>
      </c>
      <c r="D148" s="165" t="str">
        <f t="shared" si="20"/>
        <v/>
      </c>
      <c r="E148" s="166">
        <v>0</v>
      </c>
      <c r="F148" s="164">
        <v>0</v>
      </c>
      <c r="G148" s="167" t="str">
        <f t="shared" si="21"/>
        <v/>
      </c>
      <c r="H148" s="168" t="str">
        <f t="shared" si="22"/>
        <v/>
      </c>
      <c r="I148" s="168" t="str">
        <f t="shared" si="23"/>
        <v/>
      </c>
      <c r="J148" s="258" t="str">
        <f t="shared" si="24"/>
        <v/>
      </c>
      <c r="K148" s="166">
        <v>612</v>
      </c>
      <c r="L148" s="164">
        <v>186</v>
      </c>
      <c r="M148" s="263">
        <f t="shared" si="25"/>
        <v>0.30392156862745096</v>
      </c>
      <c r="N148" s="166">
        <v>150</v>
      </c>
      <c r="O148" s="164">
        <v>136</v>
      </c>
      <c r="P148" s="167">
        <f t="shared" si="26"/>
        <v>0.90666666666666662</v>
      </c>
      <c r="Q148" s="257">
        <f t="shared" si="27"/>
        <v>3.08</v>
      </c>
      <c r="R148" s="257">
        <f t="shared" si="28"/>
        <v>0.36764705882352944</v>
      </c>
      <c r="S148" s="258">
        <f t="shared" si="29"/>
        <v>-0.60274509803921572</v>
      </c>
    </row>
    <row r="149" spans="1:19" x14ac:dyDescent="0.25">
      <c r="A149" s="163" t="s">
        <v>320</v>
      </c>
      <c r="B149" s="166">
        <v>65</v>
      </c>
      <c r="C149" s="164">
        <v>47</v>
      </c>
      <c r="D149" s="165">
        <f t="shared" si="20"/>
        <v>0.72307692307692306</v>
      </c>
      <c r="E149" s="166">
        <v>138</v>
      </c>
      <c r="F149" s="164">
        <v>85</v>
      </c>
      <c r="G149" s="167">
        <f t="shared" si="21"/>
        <v>0.61594202898550721</v>
      </c>
      <c r="H149" s="168">
        <f t="shared" si="22"/>
        <v>-0.52898550724637683</v>
      </c>
      <c r="I149" s="168">
        <f t="shared" si="23"/>
        <v>-0.44705882352941173</v>
      </c>
      <c r="J149" s="258">
        <f t="shared" si="24"/>
        <v>0.10713489409141586</v>
      </c>
      <c r="K149" s="166">
        <v>610</v>
      </c>
      <c r="L149" s="164">
        <v>431</v>
      </c>
      <c r="M149" s="263">
        <f t="shared" si="25"/>
        <v>0.70655737704918031</v>
      </c>
      <c r="N149" s="166">
        <v>834</v>
      </c>
      <c r="O149" s="164">
        <v>546</v>
      </c>
      <c r="P149" s="167">
        <f t="shared" si="26"/>
        <v>0.65467625899280579</v>
      </c>
      <c r="Q149" s="257">
        <f t="shared" si="27"/>
        <v>-0.26858513189448441</v>
      </c>
      <c r="R149" s="257">
        <f t="shared" si="28"/>
        <v>-0.21062271062271065</v>
      </c>
      <c r="S149" s="258">
        <f t="shared" si="29"/>
        <v>5.188111805637452E-2</v>
      </c>
    </row>
    <row r="150" spans="1:19" x14ac:dyDescent="0.25">
      <c r="A150" s="163" t="s">
        <v>321</v>
      </c>
      <c r="B150" s="166">
        <v>52</v>
      </c>
      <c r="C150" s="164">
        <v>31</v>
      </c>
      <c r="D150" s="165">
        <f t="shared" si="20"/>
        <v>0.59615384615384615</v>
      </c>
      <c r="E150" s="166">
        <v>95</v>
      </c>
      <c r="F150" s="164">
        <v>22</v>
      </c>
      <c r="G150" s="167">
        <f t="shared" si="21"/>
        <v>0.23157894736842105</v>
      </c>
      <c r="H150" s="168">
        <f t="shared" si="22"/>
        <v>-0.45263157894736838</v>
      </c>
      <c r="I150" s="168">
        <f t="shared" si="23"/>
        <v>0.40909090909090917</v>
      </c>
      <c r="J150" s="258">
        <f t="shared" si="24"/>
        <v>0.36457489878542509</v>
      </c>
      <c r="K150" s="166">
        <v>595</v>
      </c>
      <c r="L150" s="164">
        <v>250</v>
      </c>
      <c r="M150" s="263">
        <f t="shared" si="25"/>
        <v>0.42016806722689076</v>
      </c>
      <c r="N150" s="166">
        <v>686</v>
      </c>
      <c r="O150" s="164">
        <v>175</v>
      </c>
      <c r="P150" s="167">
        <f t="shared" si="26"/>
        <v>0.25510204081632654</v>
      </c>
      <c r="Q150" s="257">
        <f t="shared" si="27"/>
        <v>-0.13265306122448983</v>
      </c>
      <c r="R150" s="257">
        <f t="shared" si="28"/>
        <v>0.4285714285714286</v>
      </c>
      <c r="S150" s="258">
        <f t="shared" si="29"/>
        <v>0.16506602641056423</v>
      </c>
    </row>
    <row r="151" spans="1:19" x14ac:dyDescent="0.25">
      <c r="A151" s="163" t="s">
        <v>330</v>
      </c>
      <c r="B151" s="166">
        <v>76</v>
      </c>
      <c r="C151" s="164">
        <v>39</v>
      </c>
      <c r="D151" s="165">
        <f t="shared" si="20"/>
        <v>0.51315789473684215</v>
      </c>
      <c r="E151" s="166">
        <v>57</v>
      </c>
      <c r="F151" s="164">
        <v>32</v>
      </c>
      <c r="G151" s="167">
        <f t="shared" si="21"/>
        <v>0.56140350877192979</v>
      </c>
      <c r="H151" s="168">
        <f t="shared" si="22"/>
        <v>0.33333333333333326</v>
      </c>
      <c r="I151" s="168">
        <f t="shared" si="23"/>
        <v>0.21875</v>
      </c>
      <c r="J151" s="258">
        <f t="shared" si="24"/>
        <v>-4.8245614035087647E-2</v>
      </c>
      <c r="K151" s="166">
        <v>570</v>
      </c>
      <c r="L151" s="164">
        <v>302</v>
      </c>
      <c r="M151" s="263">
        <f t="shared" si="25"/>
        <v>0.52982456140350875</v>
      </c>
      <c r="N151" s="166">
        <v>589</v>
      </c>
      <c r="O151" s="164">
        <v>301</v>
      </c>
      <c r="P151" s="167">
        <f t="shared" si="26"/>
        <v>0.51103565365025472</v>
      </c>
      <c r="Q151" s="257">
        <f t="shared" si="27"/>
        <v>-3.2258064516129004E-2</v>
      </c>
      <c r="R151" s="257">
        <f t="shared" si="28"/>
        <v>3.3222591362125353E-3</v>
      </c>
      <c r="S151" s="258">
        <f t="shared" si="29"/>
        <v>1.8788907753254036E-2</v>
      </c>
    </row>
    <row r="152" spans="1:19" x14ac:dyDescent="0.25">
      <c r="A152" s="163" t="s">
        <v>336</v>
      </c>
      <c r="B152" s="166">
        <v>0</v>
      </c>
      <c r="C152" s="164">
        <v>0</v>
      </c>
      <c r="D152" s="165" t="str">
        <f t="shared" si="20"/>
        <v/>
      </c>
      <c r="E152" s="166">
        <v>0</v>
      </c>
      <c r="F152" s="164">
        <v>0</v>
      </c>
      <c r="G152" s="167" t="str">
        <f t="shared" si="21"/>
        <v/>
      </c>
      <c r="H152" s="168" t="str">
        <f t="shared" si="22"/>
        <v/>
      </c>
      <c r="I152" s="168" t="str">
        <f t="shared" si="23"/>
        <v/>
      </c>
      <c r="J152" s="258" t="str">
        <f t="shared" si="24"/>
        <v/>
      </c>
      <c r="K152" s="166">
        <v>570</v>
      </c>
      <c r="L152" s="164">
        <v>22</v>
      </c>
      <c r="M152" s="263">
        <f t="shared" si="25"/>
        <v>3.8596491228070177E-2</v>
      </c>
      <c r="N152" s="166">
        <v>171</v>
      </c>
      <c r="O152" s="164">
        <v>3</v>
      </c>
      <c r="P152" s="167">
        <f t="shared" si="26"/>
        <v>1.7543859649122806E-2</v>
      </c>
      <c r="Q152" s="257">
        <f t="shared" si="27"/>
        <v>2.3333333333333335</v>
      </c>
      <c r="R152" s="257">
        <f t="shared" si="28"/>
        <v>6.333333333333333</v>
      </c>
      <c r="S152" s="258">
        <f t="shared" si="29"/>
        <v>2.1052631578947371E-2</v>
      </c>
    </row>
    <row r="153" spans="1:19" x14ac:dyDescent="0.25">
      <c r="A153" s="163" t="s">
        <v>333</v>
      </c>
      <c r="B153" s="166">
        <v>95</v>
      </c>
      <c r="C153" s="164">
        <v>58</v>
      </c>
      <c r="D153" s="165">
        <f t="shared" si="20"/>
        <v>0.61052631578947369</v>
      </c>
      <c r="E153" s="166">
        <v>142</v>
      </c>
      <c r="F153" s="164">
        <v>123</v>
      </c>
      <c r="G153" s="167">
        <f t="shared" si="21"/>
        <v>0.86619718309859151</v>
      </c>
      <c r="H153" s="168">
        <f t="shared" si="22"/>
        <v>-0.33098591549295775</v>
      </c>
      <c r="I153" s="168">
        <f t="shared" si="23"/>
        <v>-0.52845528455284552</v>
      </c>
      <c r="J153" s="258">
        <f t="shared" si="24"/>
        <v>-0.25567086730911781</v>
      </c>
      <c r="K153" s="166">
        <v>546</v>
      </c>
      <c r="L153" s="164">
        <v>459</v>
      </c>
      <c r="M153" s="263">
        <f t="shared" si="25"/>
        <v>0.84065934065934067</v>
      </c>
      <c r="N153" s="166">
        <v>1280</v>
      </c>
      <c r="O153" s="164">
        <v>1025</v>
      </c>
      <c r="P153" s="167">
        <f t="shared" si="26"/>
        <v>0.80078125</v>
      </c>
      <c r="Q153" s="257">
        <f t="shared" si="27"/>
        <v>-0.57343750000000004</v>
      </c>
      <c r="R153" s="257">
        <f t="shared" si="28"/>
        <v>-0.55219512195121956</v>
      </c>
      <c r="S153" s="258">
        <f t="shared" si="29"/>
        <v>3.987809065934067E-2</v>
      </c>
    </row>
    <row r="154" spans="1:19" x14ac:dyDescent="0.25">
      <c r="A154" s="163" t="s">
        <v>322</v>
      </c>
      <c r="B154" s="166">
        <v>0</v>
      </c>
      <c r="C154" s="164">
        <v>0</v>
      </c>
      <c r="D154" s="165" t="str">
        <f t="shared" si="20"/>
        <v/>
      </c>
      <c r="E154" s="166">
        <v>114</v>
      </c>
      <c r="F154" s="164">
        <v>48</v>
      </c>
      <c r="G154" s="167">
        <f t="shared" si="21"/>
        <v>0.42105263157894735</v>
      </c>
      <c r="H154" s="168">
        <f t="shared" si="22"/>
        <v>-1</v>
      </c>
      <c r="I154" s="168">
        <f t="shared" si="23"/>
        <v>-1</v>
      </c>
      <c r="J154" s="258" t="str">
        <f t="shared" si="24"/>
        <v/>
      </c>
      <c r="K154" s="166">
        <v>443</v>
      </c>
      <c r="L154" s="164">
        <v>193</v>
      </c>
      <c r="M154" s="263">
        <f t="shared" si="25"/>
        <v>0.43566591422121898</v>
      </c>
      <c r="N154" s="166">
        <v>1748</v>
      </c>
      <c r="O154" s="164">
        <v>890</v>
      </c>
      <c r="P154" s="167">
        <f t="shared" si="26"/>
        <v>0.50915331807780317</v>
      </c>
      <c r="Q154" s="257">
        <f t="shared" si="27"/>
        <v>-0.74656750572082387</v>
      </c>
      <c r="R154" s="257">
        <f t="shared" si="28"/>
        <v>-0.78314606741573034</v>
      </c>
      <c r="S154" s="258">
        <f t="shared" si="29"/>
        <v>-7.3487403856584199E-2</v>
      </c>
    </row>
    <row r="155" spans="1:19" x14ac:dyDescent="0.25">
      <c r="A155" s="163" t="s">
        <v>334</v>
      </c>
      <c r="B155" s="166">
        <v>57</v>
      </c>
      <c r="C155" s="164">
        <v>37</v>
      </c>
      <c r="D155" s="165">
        <f t="shared" si="20"/>
        <v>0.64912280701754388</v>
      </c>
      <c r="E155" s="166">
        <v>76</v>
      </c>
      <c r="F155" s="164">
        <v>52</v>
      </c>
      <c r="G155" s="167">
        <f t="shared" si="21"/>
        <v>0.68421052631578949</v>
      </c>
      <c r="H155" s="168">
        <f t="shared" si="22"/>
        <v>-0.25</v>
      </c>
      <c r="I155" s="168">
        <f t="shared" si="23"/>
        <v>-0.28846153846153844</v>
      </c>
      <c r="J155" s="258">
        <f t="shared" si="24"/>
        <v>-3.5087719298245612E-2</v>
      </c>
      <c r="K155" s="166">
        <v>418</v>
      </c>
      <c r="L155" s="164">
        <v>317</v>
      </c>
      <c r="M155" s="263">
        <f t="shared" si="25"/>
        <v>0.75837320574162681</v>
      </c>
      <c r="N155" s="166">
        <v>684</v>
      </c>
      <c r="O155" s="164">
        <v>446</v>
      </c>
      <c r="P155" s="167">
        <f t="shared" si="26"/>
        <v>0.65204678362573099</v>
      </c>
      <c r="Q155" s="257">
        <f t="shared" si="27"/>
        <v>-0.38888888888888884</v>
      </c>
      <c r="R155" s="257">
        <f t="shared" si="28"/>
        <v>-0.28923766816143492</v>
      </c>
      <c r="S155" s="258">
        <f t="shared" si="29"/>
        <v>0.10632642211589582</v>
      </c>
    </row>
    <row r="156" spans="1:19" x14ac:dyDescent="0.25">
      <c r="A156" s="163" t="s">
        <v>485</v>
      </c>
      <c r="B156" s="166">
        <v>174</v>
      </c>
      <c r="C156" s="164">
        <v>105</v>
      </c>
      <c r="D156" s="165">
        <f t="shared" si="20"/>
        <v>0.60344827586206895</v>
      </c>
      <c r="E156" s="166">
        <v>0</v>
      </c>
      <c r="F156" s="164">
        <v>0</v>
      </c>
      <c r="G156" s="167" t="str">
        <f t="shared" si="21"/>
        <v/>
      </c>
      <c r="H156" s="168" t="str">
        <f t="shared" si="22"/>
        <v/>
      </c>
      <c r="I156" s="168" t="str">
        <f t="shared" si="23"/>
        <v/>
      </c>
      <c r="J156" s="258" t="str">
        <f t="shared" si="24"/>
        <v/>
      </c>
      <c r="K156" s="166">
        <v>348</v>
      </c>
      <c r="L156" s="164">
        <v>105</v>
      </c>
      <c r="M156" s="263">
        <f t="shared" si="25"/>
        <v>0.30172413793103448</v>
      </c>
      <c r="N156" s="166">
        <v>0</v>
      </c>
      <c r="O156" s="164">
        <v>0</v>
      </c>
      <c r="P156" s="167" t="str">
        <f t="shared" si="26"/>
        <v/>
      </c>
      <c r="Q156" s="257" t="str">
        <f t="shared" si="27"/>
        <v/>
      </c>
      <c r="R156" s="257" t="str">
        <f t="shared" si="28"/>
        <v/>
      </c>
      <c r="S156" s="258" t="str">
        <f t="shared" si="29"/>
        <v/>
      </c>
    </row>
    <row r="157" spans="1:19" x14ac:dyDescent="0.25">
      <c r="A157" s="163" t="s">
        <v>486</v>
      </c>
      <c r="B157" s="166">
        <v>338</v>
      </c>
      <c r="C157" s="164">
        <v>252</v>
      </c>
      <c r="D157" s="165">
        <f t="shared" si="20"/>
        <v>0.74556213017751483</v>
      </c>
      <c r="E157" s="166">
        <v>0</v>
      </c>
      <c r="F157" s="164">
        <v>0</v>
      </c>
      <c r="G157" s="167" t="str">
        <f t="shared" si="21"/>
        <v/>
      </c>
      <c r="H157" s="168" t="str">
        <f t="shared" si="22"/>
        <v/>
      </c>
      <c r="I157" s="168" t="str">
        <f t="shared" si="23"/>
        <v/>
      </c>
      <c r="J157" s="258" t="str">
        <f t="shared" si="24"/>
        <v/>
      </c>
      <c r="K157" s="166">
        <v>338</v>
      </c>
      <c r="L157" s="164">
        <v>252</v>
      </c>
      <c r="M157" s="263">
        <f t="shared" si="25"/>
        <v>0.74556213017751483</v>
      </c>
      <c r="N157" s="166">
        <v>414</v>
      </c>
      <c r="O157" s="164">
        <v>117</v>
      </c>
      <c r="P157" s="167">
        <f t="shared" si="26"/>
        <v>0.28260869565217389</v>
      </c>
      <c r="Q157" s="257">
        <f t="shared" si="27"/>
        <v>-0.18357487922705318</v>
      </c>
      <c r="R157" s="257">
        <f t="shared" si="28"/>
        <v>1.1538461538461537</v>
      </c>
      <c r="S157" s="258">
        <f t="shared" si="29"/>
        <v>0.46295343452534093</v>
      </c>
    </row>
    <row r="158" spans="1:19" x14ac:dyDescent="0.25">
      <c r="A158" s="163" t="s">
        <v>393</v>
      </c>
      <c r="B158" s="166">
        <v>0</v>
      </c>
      <c r="C158" s="164">
        <v>0</v>
      </c>
      <c r="D158" s="165" t="str">
        <f t="shared" si="20"/>
        <v/>
      </c>
      <c r="E158" s="166">
        <v>0</v>
      </c>
      <c r="F158" s="164">
        <v>0</v>
      </c>
      <c r="G158" s="167" t="str">
        <f t="shared" si="21"/>
        <v/>
      </c>
      <c r="H158" s="168" t="str">
        <f t="shared" si="22"/>
        <v/>
      </c>
      <c r="I158" s="168" t="str">
        <f t="shared" si="23"/>
        <v/>
      </c>
      <c r="J158" s="258" t="str">
        <f t="shared" si="24"/>
        <v/>
      </c>
      <c r="K158" s="166">
        <v>314</v>
      </c>
      <c r="L158" s="164">
        <v>74</v>
      </c>
      <c r="M158" s="263">
        <f t="shared" si="25"/>
        <v>0.2356687898089172</v>
      </c>
      <c r="N158" s="166">
        <v>136</v>
      </c>
      <c r="O158" s="164">
        <v>0</v>
      </c>
      <c r="P158" s="167">
        <f t="shared" si="26"/>
        <v>0</v>
      </c>
      <c r="Q158" s="257">
        <f t="shared" si="27"/>
        <v>1.3088235294117645</v>
      </c>
      <c r="R158" s="257" t="str">
        <f t="shared" si="28"/>
        <v/>
      </c>
      <c r="S158" s="258">
        <f t="shared" si="29"/>
        <v>0.2356687898089172</v>
      </c>
    </row>
    <row r="159" spans="1:19" x14ac:dyDescent="0.25">
      <c r="A159" s="163" t="s">
        <v>481</v>
      </c>
      <c r="B159" s="166">
        <v>0</v>
      </c>
      <c r="C159" s="164">
        <v>0</v>
      </c>
      <c r="D159" s="165" t="str">
        <f t="shared" si="20"/>
        <v/>
      </c>
      <c r="E159" s="166">
        <v>0</v>
      </c>
      <c r="F159" s="164">
        <v>0</v>
      </c>
      <c r="G159" s="167" t="str">
        <f t="shared" si="21"/>
        <v/>
      </c>
      <c r="H159" s="168" t="str">
        <f t="shared" si="22"/>
        <v/>
      </c>
      <c r="I159" s="168" t="str">
        <f t="shared" si="23"/>
        <v/>
      </c>
      <c r="J159" s="258" t="str">
        <f t="shared" si="24"/>
        <v/>
      </c>
      <c r="K159" s="166">
        <v>288</v>
      </c>
      <c r="L159" s="164">
        <v>70</v>
      </c>
      <c r="M159" s="263">
        <f t="shared" si="25"/>
        <v>0.24305555555555555</v>
      </c>
      <c r="N159" s="166">
        <v>0</v>
      </c>
      <c r="O159" s="164">
        <v>0</v>
      </c>
      <c r="P159" s="167" t="str">
        <f t="shared" si="26"/>
        <v/>
      </c>
      <c r="Q159" s="257" t="str">
        <f t="shared" si="27"/>
        <v/>
      </c>
      <c r="R159" s="257" t="str">
        <f t="shared" si="28"/>
        <v/>
      </c>
      <c r="S159" s="258" t="str">
        <f t="shared" si="29"/>
        <v/>
      </c>
    </row>
    <row r="160" spans="1:19" x14ac:dyDescent="0.25">
      <c r="A160" s="163" t="s">
        <v>500</v>
      </c>
      <c r="B160" s="166">
        <v>0</v>
      </c>
      <c r="C160" s="164">
        <v>0</v>
      </c>
      <c r="D160" s="165" t="str">
        <f t="shared" si="20"/>
        <v/>
      </c>
      <c r="E160" s="166">
        <v>0</v>
      </c>
      <c r="F160" s="164">
        <v>0</v>
      </c>
      <c r="G160" s="167" t="str">
        <f t="shared" si="21"/>
        <v/>
      </c>
      <c r="H160" s="168" t="str">
        <f t="shared" si="22"/>
        <v/>
      </c>
      <c r="I160" s="168" t="str">
        <f t="shared" si="23"/>
        <v/>
      </c>
      <c r="J160" s="258" t="str">
        <f t="shared" si="24"/>
        <v/>
      </c>
      <c r="K160" s="166">
        <v>288</v>
      </c>
      <c r="L160" s="164">
        <v>100</v>
      </c>
      <c r="M160" s="263">
        <f t="shared" si="25"/>
        <v>0.34722222222222221</v>
      </c>
      <c r="N160" s="166">
        <v>0</v>
      </c>
      <c r="O160" s="164">
        <v>0</v>
      </c>
      <c r="P160" s="167" t="str">
        <f t="shared" si="26"/>
        <v/>
      </c>
      <c r="Q160" s="257" t="str">
        <f t="shared" si="27"/>
        <v/>
      </c>
      <c r="R160" s="257" t="str">
        <f t="shared" si="28"/>
        <v/>
      </c>
      <c r="S160" s="258" t="str">
        <f t="shared" si="29"/>
        <v/>
      </c>
    </row>
    <row r="161" spans="1:19" x14ac:dyDescent="0.25">
      <c r="A161" s="163" t="s">
        <v>326</v>
      </c>
      <c r="B161" s="166">
        <v>40</v>
      </c>
      <c r="C161" s="164">
        <v>3</v>
      </c>
      <c r="D161" s="165">
        <f t="shared" si="20"/>
        <v>7.4999999999999997E-2</v>
      </c>
      <c r="E161" s="166">
        <v>0</v>
      </c>
      <c r="F161" s="164">
        <v>0</v>
      </c>
      <c r="G161" s="167" t="str">
        <f t="shared" si="21"/>
        <v/>
      </c>
      <c r="H161" s="168" t="str">
        <f t="shared" si="22"/>
        <v/>
      </c>
      <c r="I161" s="168" t="str">
        <f t="shared" si="23"/>
        <v/>
      </c>
      <c r="J161" s="258" t="str">
        <f t="shared" si="24"/>
        <v/>
      </c>
      <c r="K161" s="166">
        <v>287</v>
      </c>
      <c r="L161" s="164">
        <v>50</v>
      </c>
      <c r="M161" s="263">
        <f t="shared" si="25"/>
        <v>0.17421602787456447</v>
      </c>
      <c r="N161" s="166">
        <v>532</v>
      </c>
      <c r="O161" s="164">
        <v>189</v>
      </c>
      <c r="P161" s="167">
        <f t="shared" si="26"/>
        <v>0.35526315789473684</v>
      </c>
      <c r="Q161" s="257">
        <f t="shared" si="27"/>
        <v>-0.46052631578947367</v>
      </c>
      <c r="R161" s="257">
        <f t="shared" si="28"/>
        <v>-0.73544973544973546</v>
      </c>
      <c r="S161" s="258">
        <f t="shared" si="29"/>
        <v>-0.18104713002017236</v>
      </c>
    </row>
    <row r="162" spans="1:19" x14ac:dyDescent="0.25">
      <c r="A162" s="163" t="s">
        <v>490</v>
      </c>
      <c r="B162" s="166">
        <v>0</v>
      </c>
      <c r="C162" s="164">
        <v>0</v>
      </c>
      <c r="D162" s="165" t="str">
        <f t="shared" si="20"/>
        <v/>
      </c>
      <c r="E162" s="166">
        <v>0</v>
      </c>
      <c r="F162" s="164">
        <v>0</v>
      </c>
      <c r="G162" s="167" t="str">
        <f t="shared" si="21"/>
        <v/>
      </c>
      <c r="H162" s="168" t="str">
        <f t="shared" si="22"/>
        <v/>
      </c>
      <c r="I162" s="168" t="str">
        <f t="shared" si="23"/>
        <v/>
      </c>
      <c r="J162" s="258" t="str">
        <f t="shared" si="24"/>
        <v/>
      </c>
      <c r="K162" s="166">
        <v>227</v>
      </c>
      <c r="L162" s="164">
        <v>127</v>
      </c>
      <c r="M162" s="263">
        <f t="shared" si="25"/>
        <v>0.55947136563876654</v>
      </c>
      <c r="N162" s="166">
        <v>152</v>
      </c>
      <c r="O162" s="164">
        <v>83</v>
      </c>
      <c r="P162" s="167">
        <f t="shared" si="26"/>
        <v>0.54605263157894735</v>
      </c>
      <c r="Q162" s="257">
        <f t="shared" si="27"/>
        <v>0.49342105263157898</v>
      </c>
      <c r="R162" s="257">
        <f t="shared" si="28"/>
        <v>0.53012048192771077</v>
      </c>
      <c r="S162" s="258">
        <f t="shared" si="29"/>
        <v>1.3418734059819193E-2</v>
      </c>
    </row>
    <row r="163" spans="1:19" x14ac:dyDescent="0.25">
      <c r="A163" s="163" t="s">
        <v>514</v>
      </c>
      <c r="B163" s="166">
        <v>99</v>
      </c>
      <c r="C163" s="164">
        <v>6</v>
      </c>
      <c r="D163" s="165">
        <f t="shared" si="20"/>
        <v>6.0606060606060608E-2</v>
      </c>
      <c r="E163" s="166">
        <v>38</v>
      </c>
      <c r="F163" s="164">
        <v>0</v>
      </c>
      <c r="G163" s="167">
        <f t="shared" si="21"/>
        <v>0</v>
      </c>
      <c r="H163" s="168">
        <f t="shared" si="22"/>
        <v>1.6052631578947367</v>
      </c>
      <c r="I163" s="168" t="str">
        <f t="shared" si="23"/>
        <v/>
      </c>
      <c r="J163" s="258">
        <f t="shared" si="24"/>
        <v>6.0606060606060608E-2</v>
      </c>
      <c r="K163" s="166">
        <v>223</v>
      </c>
      <c r="L163" s="164">
        <v>18</v>
      </c>
      <c r="M163" s="263">
        <f t="shared" si="25"/>
        <v>8.0717488789237665E-2</v>
      </c>
      <c r="N163" s="166">
        <v>266</v>
      </c>
      <c r="O163" s="164">
        <v>50</v>
      </c>
      <c r="P163" s="167">
        <f t="shared" si="26"/>
        <v>0.18796992481203006</v>
      </c>
      <c r="Q163" s="257">
        <f t="shared" si="27"/>
        <v>-0.16165413533834583</v>
      </c>
      <c r="R163" s="257">
        <f t="shared" si="28"/>
        <v>-0.64</v>
      </c>
      <c r="S163" s="258">
        <f t="shared" si="29"/>
        <v>-0.1072524360227924</v>
      </c>
    </row>
    <row r="164" spans="1:19" x14ac:dyDescent="0.25">
      <c r="A164" s="163" t="s">
        <v>349</v>
      </c>
      <c r="B164" s="166">
        <v>19</v>
      </c>
      <c r="C164" s="164">
        <v>0</v>
      </c>
      <c r="D164" s="165">
        <f t="shared" si="20"/>
        <v>0</v>
      </c>
      <c r="E164" s="166">
        <v>38</v>
      </c>
      <c r="F164" s="164">
        <v>14</v>
      </c>
      <c r="G164" s="167">
        <f t="shared" si="21"/>
        <v>0.36842105263157893</v>
      </c>
      <c r="H164" s="168">
        <f t="shared" si="22"/>
        <v>-0.5</v>
      </c>
      <c r="I164" s="168">
        <f t="shared" si="23"/>
        <v>-1</v>
      </c>
      <c r="J164" s="258">
        <f t="shared" si="24"/>
        <v>-0.36842105263157893</v>
      </c>
      <c r="K164" s="166">
        <v>191</v>
      </c>
      <c r="L164" s="164">
        <v>68</v>
      </c>
      <c r="M164" s="263">
        <f t="shared" si="25"/>
        <v>0.35602094240837695</v>
      </c>
      <c r="N164" s="166">
        <v>266</v>
      </c>
      <c r="O164" s="164">
        <v>92</v>
      </c>
      <c r="P164" s="167">
        <f t="shared" si="26"/>
        <v>0.34586466165413532</v>
      </c>
      <c r="Q164" s="257">
        <f t="shared" si="27"/>
        <v>-0.28195488721804507</v>
      </c>
      <c r="R164" s="257">
        <f t="shared" si="28"/>
        <v>-0.26086956521739135</v>
      </c>
      <c r="S164" s="258">
        <f t="shared" si="29"/>
        <v>1.0156280754241631E-2</v>
      </c>
    </row>
    <row r="165" spans="1:19" x14ac:dyDescent="0.25">
      <c r="A165" s="163" t="s">
        <v>346</v>
      </c>
      <c r="B165" s="166">
        <v>19</v>
      </c>
      <c r="C165" s="164">
        <v>1</v>
      </c>
      <c r="D165" s="165">
        <f t="shared" si="20"/>
        <v>5.2631578947368418E-2</v>
      </c>
      <c r="E165" s="166">
        <v>38</v>
      </c>
      <c r="F165" s="164">
        <v>19</v>
      </c>
      <c r="G165" s="167">
        <f t="shared" si="21"/>
        <v>0.5</v>
      </c>
      <c r="H165" s="168">
        <f t="shared" si="22"/>
        <v>-0.5</v>
      </c>
      <c r="I165" s="168">
        <f t="shared" si="23"/>
        <v>-0.94736842105263164</v>
      </c>
      <c r="J165" s="258">
        <f t="shared" si="24"/>
        <v>-0.44736842105263158</v>
      </c>
      <c r="K165" s="166">
        <v>183</v>
      </c>
      <c r="L165" s="164">
        <v>94</v>
      </c>
      <c r="M165" s="263">
        <f t="shared" si="25"/>
        <v>0.51366120218579236</v>
      </c>
      <c r="N165" s="166">
        <v>278</v>
      </c>
      <c r="O165" s="164">
        <v>114</v>
      </c>
      <c r="P165" s="167">
        <f t="shared" si="26"/>
        <v>0.41007194244604317</v>
      </c>
      <c r="Q165" s="257">
        <f t="shared" si="27"/>
        <v>-0.34172661870503596</v>
      </c>
      <c r="R165" s="257">
        <f t="shared" si="28"/>
        <v>-0.17543859649122806</v>
      </c>
      <c r="S165" s="258">
        <f t="shared" si="29"/>
        <v>0.1035892597397492</v>
      </c>
    </row>
    <row r="166" spans="1:19" x14ac:dyDescent="0.25">
      <c r="A166" s="163" t="s">
        <v>494</v>
      </c>
      <c r="B166" s="166">
        <v>0</v>
      </c>
      <c r="C166" s="164">
        <v>0</v>
      </c>
      <c r="D166" s="165" t="str">
        <f t="shared" si="20"/>
        <v/>
      </c>
      <c r="E166" s="166">
        <v>0</v>
      </c>
      <c r="F166" s="164">
        <v>0</v>
      </c>
      <c r="G166" s="167" t="str">
        <f t="shared" si="21"/>
        <v/>
      </c>
      <c r="H166" s="168" t="str">
        <f t="shared" si="22"/>
        <v/>
      </c>
      <c r="I166" s="168" t="str">
        <f t="shared" si="23"/>
        <v/>
      </c>
      <c r="J166" s="258" t="str">
        <f t="shared" si="24"/>
        <v/>
      </c>
      <c r="K166" s="166">
        <v>174</v>
      </c>
      <c r="L166" s="164">
        <v>155</v>
      </c>
      <c r="M166" s="263">
        <f t="shared" si="25"/>
        <v>0.89080459770114939</v>
      </c>
      <c r="N166" s="166">
        <v>324</v>
      </c>
      <c r="O166" s="164">
        <v>158</v>
      </c>
      <c r="P166" s="167">
        <f t="shared" si="26"/>
        <v>0.48765432098765432</v>
      </c>
      <c r="Q166" s="257">
        <f t="shared" si="27"/>
        <v>-0.46296296296296291</v>
      </c>
      <c r="R166" s="257">
        <f t="shared" si="28"/>
        <v>-1.8987341772151889E-2</v>
      </c>
      <c r="S166" s="258">
        <f t="shared" si="29"/>
        <v>0.40315027671349507</v>
      </c>
    </row>
    <row r="167" spans="1:19" x14ac:dyDescent="0.25">
      <c r="A167" s="163" t="s">
        <v>328</v>
      </c>
      <c r="B167" s="166">
        <v>0</v>
      </c>
      <c r="C167" s="164">
        <v>0</v>
      </c>
      <c r="D167" s="165" t="str">
        <f t="shared" si="20"/>
        <v/>
      </c>
      <c r="E167" s="166">
        <v>0</v>
      </c>
      <c r="F167" s="164">
        <v>0</v>
      </c>
      <c r="G167" s="167" t="str">
        <f t="shared" si="21"/>
        <v/>
      </c>
      <c r="H167" s="168" t="str">
        <f t="shared" si="22"/>
        <v/>
      </c>
      <c r="I167" s="168" t="str">
        <f t="shared" si="23"/>
        <v/>
      </c>
      <c r="J167" s="258" t="str">
        <f t="shared" si="24"/>
        <v/>
      </c>
      <c r="K167" s="166">
        <v>174</v>
      </c>
      <c r="L167" s="164">
        <v>58</v>
      </c>
      <c r="M167" s="263">
        <f t="shared" si="25"/>
        <v>0.33333333333333331</v>
      </c>
      <c r="N167" s="166">
        <v>250</v>
      </c>
      <c r="O167" s="164">
        <v>48</v>
      </c>
      <c r="P167" s="167">
        <f t="shared" si="26"/>
        <v>0.192</v>
      </c>
      <c r="Q167" s="257">
        <f t="shared" si="27"/>
        <v>-0.30400000000000005</v>
      </c>
      <c r="R167" s="257">
        <f t="shared" si="28"/>
        <v>0.20833333333333326</v>
      </c>
      <c r="S167" s="258">
        <f t="shared" si="29"/>
        <v>0.14133333333333331</v>
      </c>
    </row>
    <row r="168" spans="1:19" x14ac:dyDescent="0.25">
      <c r="A168" s="163" t="s">
        <v>386</v>
      </c>
      <c r="B168" s="166">
        <v>0</v>
      </c>
      <c r="C168" s="164">
        <v>0</v>
      </c>
      <c r="D168" s="165" t="str">
        <f t="shared" si="20"/>
        <v/>
      </c>
      <c r="E168" s="166">
        <v>19</v>
      </c>
      <c r="F168" s="164">
        <v>0</v>
      </c>
      <c r="G168" s="167">
        <f t="shared" si="21"/>
        <v>0</v>
      </c>
      <c r="H168" s="168">
        <f t="shared" si="22"/>
        <v>-1</v>
      </c>
      <c r="I168" s="168" t="str">
        <f t="shared" si="23"/>
        <v/>
      </c>
      <c r="J168" s="258" t="str">
        <f t="shared" si="24"/>
        <v/>
      </c>
      <c r="K168" s="166">
        <v>171</v>
      </c>
      <c r="L168" s="164">
        <v>18</v>
      </c>
      <c r="M168" s="263">
        <f t="shared" si="25"/>
        <v>0.10526315789473684</v>
      </c>
      <c r="N168" s="166">
        <v>179</v>
      </c>
      <c r="O168" s="164">
        <v>11</v>
      </c>
      <c r="P168" s="167">
        <f t="shared" si="26"/>
        <v>6.1452513966480445E-2</v>
      </c>
      <c r="Q168" s="257">
        <f t="shared" si="27"/>
        <v>-4.4692737430167551E-2</v>
      </c>
      <c r="R168" s="257">
        <f t="shared" si="28"/>
        <v>0.63636363636363646</v>
      </c>
      <c r="S168" s="258">
        <f t="shared" si="29"/>
        <v>4.3810643928256392E-2</v>
      </c>
    </row>
    <row r="169" spans="1:19" x14ac:dyDescent="0.25">
      <c r="A169" s="163" t="s">
        <v>394</v>
      </c>
      <c r="B169" s="166">
        <v>19</v>
      </c>
      <c r="C169" s="164">
        <v>19</v>
      </c>
      <c r="D169" s="165">
        <f t="shared" si="20"/>
        <v>1</v>
      </c>
      <c r="E169" s="166">
        <v>67</v>
      </c>
      <c r="F169" s="164">
        <v>47</v>
      </c>
      <c r="G169" s="167">
        <f t="shared" si="21"/>
        <v>0.70149253731343286</v>
      </c>
      <c r="H169" s="168">
        <f t="shared" si="22"/>
        <v>-0.71641791044776126</v>
      </c>
      <c r="I169" s="168">
        <f t="shared" si="23"/>
        <v>-0.5957446808510638</v>
      </c>
      <c r="J169" s="258">
        <f t="shared" si="24"/>
        <v>0.29850746268656714</v>
      </c>
      <c r="K169" s="166">
        <v>165</v>
      </c>
      <c r="L169" s="164">
        <v>124</v>
      </c>
      <c r="M169" s="263">
        <f t="shared" si="25"/>
        <v>0.75151515151515147</v>
      </c>
      <c r="N169" s="166">
        <v>457</v>
      </c>
      <c r="O169" s="164">
        <v>345</v>
      </c>
      <c r="P169" s="167">
        <f t="shared" si="26"/>
        <v>0.75492341356673964</v>
      </c>
      <c r="Q169" s="257">
        <f t="shared" si="27"/>
        <v>-0.6389496717724289</v>
      </c>
      <c r="R169" s="257">
        <f t="shared" si="28"/>
        <v>-0.64057971014492754</v>
      </c>
      <c r="S169" s="258">
        <f t="shared" si="29"/>
        <v>-3.4082620515881734E-3</v>
      </c>
    </row>
    <row r="170" spans="1:19" x14ac:dyDescent="0.25">
      <c r="A170" s="163" t="s">
        <v>397</v>
      </c>
      <c r="B170" s="166">
        <v>0</v>
      </c>
      <c r="C170" s="164">
        <v>0</v>
      </c>
      <c r="D170" s="165" t="str">
        <f t="shared" si="20"/>
        <v/>
      </c>
      <c r="E170" s="166">
        <v>38</v>
      </c>
      <c r="F170" s="164">
        <v>0</v>
      </c>
      <c r="G170" s="167">
        <f t="shared" si="21"/>
        <v>0</v>
      </c>
      <c r="H170" s="168">
        <f t="shared" si="22"/>
        <v>-1</v>
      </c>
      <c r="I170" s="168" t="str">
        <f t="shared" si="23"/>
        <v/>
      </c>
      <c r="J170" s="258" t="str">
        <f t="shared" si="24"/>
        <v/>
      </c>
      <c r="K170" s="166">
        <v>155</v>
      </c>
      <c r="L170" s="164">
        <v>10</v>
      </c>
      <c r="M170" s="263">
        <f t="shared" si="25"/>
        <v>6.4516129032258063E-2</v>
      </c>
      <c r="N170" s="166">
        <v>420</v>
      </c>
      <c r="O170" s="164">
        <v>24</v>
      </c>
      <c r="P170" s="167">
        <f t="shared" si="26"/>
        <v>5.7142857142857141E-2</v>
      </c>
      <c r="Q170" s="257">
        <f t="shared" si="27"/>
        <v>-0.63095238095238093</v>
      </c>
      <c r="R170" s="257">
        <f t="shared" si="28"/>
        <v>-0.58333333333333326</v>
      </c>
      <c r="S170" s="258">
        <f t="shared" si="29"/>
        <v>7.3732718894009217E-3</v>
      </c>
    </row>
    <row r="171" spans="1:19" x14ac:dyDescent="0.25">
      <c r="A171" s="163" t="s">
        <v>398</v>
      </c>
      <c r="B171" s="166">
        <v>0</v>
      </c>
      <c r="C171" s="164">
        <v>0</v>
      </c>
      <c r="D171" s="165" t="str">
        <f t="shared" si="20"/>
        <v/>
      </c>
      <c r="E171" s="166">
        <v>0</v>
      </c>
      <c r="F171" s="164">
        <v>0</v>
      </c>
      <c r="G171" s="167" t="str">
        <f t="shared" si="21"/>
        <v/>
      </c>
      <c r="H171" s="168" t="str">
        <f t="shared" si="22"/>
        <v/>
      </c>
      <c r="I171" s="168" t="str">
        <f t="shared" si="23"/>
        <v/>
      </c>
      <c r="J171" s="258" t="str">
        <f t="shared" si="24"/>
        <v/>
      </c>
      <c r="K171" s="166">
        <v>152</v>
      </c>
      <c r="L171" s="164">
        <v>51</v>
      </c>
      <c r="M171" s="263">
        <f t="shared" si="25"/>
        <v>0.33552631578947367</v>
      </c>
      <c r="N171" s="166">
        <v>106</v>
      </c>
      <c r="O171" s="164">
        <v>51</v>
      </c>
      <c r="P171" s="167">
        <f t="shared" si="26"/>
        <v>0.48113207547169812</v>
      </c>
      <c r="Q171" s="257">
        <f t="shared" si="27"/>
        <v>0.4339622641509433</v>
      </c>
      <c r="R171" s="257">
        <f t="shared" si="28"/>
        <v>0</v>
      </c>
      <c r="S171" s="258">
        <f t="shared" si="29"/>
        <v>-0.14560575968222444</v>
      </c>
    </row>
    <row r="172" spans="1:19" x14ac:dyDescent="0.25">
      <c r="A172" s="163" t="s">
        <v>619</v>
      </c>
      <c r="B172" s="166">
        <v>150</v>
      </c>
      <c r="C172" s="164">
        <v>63</v>
      </c>
      <c r="D172" s="165">
        <f t="shared" si="20"/>
        <v>0.42</v>
      </c>
      <c r="E172" s="166">
        <v>0</v>
      </c>
      <c r="F172" s="164">
        <v>0</v>
      </c>
      <c r="G172" s="167" t="str">
        <f t="shared" si="21"/>
        <v/>
      </c>
      <c r="H172" s="168" t="str">
        <f t="shared" si="22"/>
        <v/>
      </c>
      <c r="I172" s="168" t="str">
        <f t="shared" si="23"/>
        <v/>
      </c>
      <c r="J172" s="258" t="str">
        <f t="shared" si="24"/>
        <v/>
      </c>
      <c r="K172" s="166">
        <v>150</v>
      </c>
      <c r="L172" s="164">
        <v>63</v>
      </c>
      <c r="M172" s="263">
        <f t="shared" si="25"/>
        <v>0.42</v>
      </c>
      <c r="N172" s="166">
        <v>0</v>
      </c>
      <c r="O172" s="164">
        <v>0</v>
      </c>
      <c r="P172" s="167" t="str">
        <f t="shared" si="26"/>
        <v/>
      </c>
      <c r="Q172" s="257" t="str">
        <f t="shared" si="27"/>
        <v/>
      </c>
      <c r="R172" s="257" t="str">
        <f t="shared" si="28"/>
        <v/>
      </c>
      <c r="S172" s="258" t="str">
        <f t="shared" si="29"/>
        <v/>
      </c>
    </row>
    <row r="173" spans="1:19" x14ac:dyDescent="0.25">
      <c r="A173" s="163" t="s">
        <v>483</v>
      </c>
      <c r="B173" s="166">
        <v>0</v>
      </c>
      <c r="C173" s="164">
        <v>0</v>
      </c>
      <c r="D173" s="165" t="str">
        <f t="shared" si="20"/>
        <v/>
      </c>
      <c r="E173" s="166">
        <v>0</v>
      </c>
      <c r="F173" s="164">
        <v>0</v>
      </c>
      <c r="G173" s="167" t="str">
        <f t="shared" si="21"/>
        <v/>
      </c>
      <c r="H173" s="168" t="str">
        <f t="shared" si="22"/>
        <v/>
      </c>
      <c r="I173" s="168" t="str">
        <f t="shared" si="23"/>
        <v/>
      </c>
      <c r="J173" s="258" t="str">
        <f t="shared" si="24"/>
        <v/>
      </c>
      <c r="K173" s="166">
        <v>144</v>
      </c>
      <c r="L173" s="164">
        <v>93</v>
      </c>
      <c r="M173" s="263">
        <f t="shared" si="25"/>
        <v>0.64583333333333337</v>
      </c>
      <c r="N173" s="166">
        <v>76</v>
      </c>
      <c r="O173" s="164">
        <v>54</v>
      </c>
      <c r="P173" s="167">
        <f t="shared" si="26"/>
        <v>0.71052631578947367</v>
      </c>
      <c r="Q173" s="257">
        <f t="shared" si="27"/>
        <v>0.89473684210526305</v>
      </c>
      <c r="R173" s="257">
        <f t="shared" si="28"/>
        <v>0.72222222222222232</v>
      </c>
      <c r="S173" s="258">
        <f t="shared" si="29"/>
        <v>-6.4692982456140302E-2</v>
      </c>
    </row>
    <row r="174" spans="1:19" x14ac:dyDescent="0.25">
      <c r="A174" s="163" t="s">
        <v>341</v>
      </c>
      <c r="B174" s="166">
        <v>57</v>
      </c>
      <c r="C174" s="164">
        <v>41</v>
      </c>
      <c r="D174" s="165">
        <f t="shared" si="20"/>
        <v>0.7192982456140351</v>
      </c>
      <c r="E174" s="166">
        <v>19</v>
      </c>
      <c r="F174" s="164">
        <v>0</v>
      </c>
      <c r="G174" s="167">
        <f t="shared" si="21"/>
        <v>0</v>
      </c>
      <c r="H174" s="168">
        <f t="shared" si="22"/>
        <v>2</v>
      </c>
      <c r="I174" s="168" t="str">
        <f t="shared" si="23"/>
        <v/>
      </c>
      <c r="J174" s="258">
        <f t="shared" si="24"/>
        <v>0.7192982456140351</v>
      </c>
      <c r="K174" s="166">
        <v>133</v>
      </c>
      <c r="L174" s="164">
        <v>70</v>
      </c>
      <c r="M174" s="263">
        <f t="shared" si="25"/>
        <v>0.52631578947368418</v>
      </c>
      <c r="N174" s="166">
        <v>399</v>
      </c>
      <c r="O174" s="164">
        <v>229</v>
      </c>
      <c r="P174" s="167">
        <f t="shared" si="26"/>
        <v>0.57393483709273185</v>
      </c>
      <c r="Q174" s="257">
        <f t="shared" si="27"/>
        <v>-0.66666666666666674</v>
      </c>
      <c r="R174" s="257">
        <f t="shared" si="28"/>
        <v>-0.69432314410480345</v>
      </c>
      <c r="S174" s="258">
        <f t="shared" si="29"/>
        <v>-4.7619047619047672E-2</v>
      </c>
    </row>
    <row r="175" spans="1:19" x14ac:dyDescent="0.25">
      <c r="A175" s="163" t="s">
        <v>331</v>
      </c>
      <c r="B175" s="166">
        <v>0</v>
      </c>
      <c r="C175" s="164">
        <v>0</v>
      </c>
      <c r="D175" s="165" t="str">
        <f t="shared" si="20"/>
        <v/>
      </c>
      <c r="E175" s="166">
        <v>0</v>
      </c>
      <c r="F175" s="164">
        <v>0</v>
      </c>
      <c r="G175" s="167" t="str">
        <f t="shared" si="21"/>
        <v/>
      </c>
      <c r="H175" s="168" t="str">
        <f t="shared" si="22"/>
        <v/>
      </c>
      <c r="I175" s="168" t="str">
        <f t="shared" si="23"/>
        <v/>
      </c>
      <c r="J175" s="258" t="str">
        <f t="shared" si="24"/>
        <v/>
      </c>
      <c r="K175" s="166">
        <v>114</v>
      </c>
      <c r="L175" s="164">
        <v>37</v>
      </c>
      <c r="M175" s="263">
        <f t="shared" si="25"/>
        <v>0.32456140350877194</v>
      </c>
      <c r="N175" s="166">
        <v>285</v>
      </c>
      <c r="O175" s="164">
        <v>157</v>
      </c>
      <c r="P175" s="167">
        <f t="shared" si="26"/>
        <v>0.55087719298245619</v>
      </c>
      <c r="Q175" s="257">
        <f t="shared" si="27"/>
        <v>-0.6</v>
      </c>
      <c r="R175" s="257">
        <f t="shared" si="28"/>
        <v>-0.76433121019108285</v>
      </c>
      <c r="S175" s="258">
        <f t="shared" si="29"/>
        <v>-0.22631578947368425</v>
      </c>
    </row>
    <row r="176" spans="1:19" x14ac:dyDescent="0.25">
      <c r="A176" s="163" t="s">
        <v>395</v>
      </c>
      <c r="B176" s="166">
        <v>0</v>
      </c>
      <c r="C176" s="164">
        <v>0</v>
      </c>
      <c r="D176" s="165" t="str">
        <f t="shared" si="20"/>
        <v/>
      </c>
      <c r="E176" s="166">
        <v>0</v>
      </c>
      <c r="F176" s="164">
        <v>0</v>
      </c>
      <c r="G176" s="167" t="str">
        <f t="shared" si="21"/>
        <v/>
      </c>
      <c r="H176" s="168" t="str">
        <f t="shared" si="22"/>
        <v/>
      </c>
      <c r="I176" s="168" t="str">
        <f t="shared" si="23"/>
        <v/>
      </c>
      <c r="J176" s="258" t="str">
        <f t="shared" si="24"/>
        <v/>
      </c>
      <c r="K176" s="166">
        <v>114</v>
      </c>
      <c r="L176" s="164">
        <v>40</v>
      </c>
      <c r="M176" s="263">
        <f t="shared" si="25"/>
        <v>0.35087719298245612</v>
      </c>
      <c r="N176" s="166">
        <v>76</v>
      </c>
      <c r="O176" s="164">
        <v>14</v>
      </c>
      <c r="P176" s="167">
        <f t="shared" si="26"/>
        <v>0.18421052631578946</v>
      </c>
      <c r="Q176" s="257">
        <f t="shared" si="27"/>
        <v>0.5</v>
      </c>
      <c r="R176" s="257">
        <f t="shared" si="28"/>
        <v>1.8571428571428572</v>
      </c>
      <c r="S176" s="258">
        <f t="shared" si="29"/>
        <v>0.16666666666666666</v>
      </c>
    </row>
    <row r="177" spans="1:19" x14ac:dyDescent="0.25">
      <c r="A177" s="163" t="s">
        <v>323</v>
      </c>
      <c r="B177" s="166">
        <v>0</v>
      </c>
      <c r="C177" s="164">
        <v>0</v>
      </c>
      <c r="D177" s="165" t="str">
        <f t="shared" si="20"/>
        <v/>
      </c>
      <c r="E177" s="166">
        <v>0</v>
      </c>
      <c r="F177" s="164">
        <v>0</v>
      </c>
      <c r="G177" s="167" t="str">
        <f t="shared" si="21"/>
        <v/>
      </c>
      <c r="H177" s="168" t="str">
        <f t="shared" si="22"/>
        <v/>
      </c>
      <c r="I177" s="168" t="str">
        <f t="shared" si="23"/>
        <v/>
      </c>
      <c r="J177" s="258" t="str">
        <f t="shared" si="24"/>
        <v/>
      </c>
      <c r="K177" s="166">
        <v>111</v>
      </c>
      <c r="L177" s="164">
        <v>106</v>
      </c>
      <c r="M177" s="263">
        <f t="shared" si="25"/>
        <v>0.95495495495495497</v>
      </c>
      <c r="N177" s="166">
        <v>2057</v>
      </c>
      <c r="O177" s="164">
        <v>1481</v>
      </c>
      <c r="P177" s="167">
        <f t="shared" si="26"/>
        <v>0.71998055420515317</v>
      </c>
      <c r="Q177" s="257">
        <f t="shared" si="27"/>
        <v>-0.9460379192999514</v>
      </c>
      <c r="R177" s="257">
        <f t="shared" si="28"/>
        <v>-0.9284267386900743</v>
      </c>
      <c r="S177" s="258">
        <f t="shared" si="29"/>
        <v>0.2349744007498018</v>
      </c>
    </row>
    <row r="178" spans="1:19" x14ac:dyDescent="0.25">
      <c r="A178" s="163" t="s">
        <v>521</v>
      </c>
      <c r="B178" s="166">
        <v>0</v>
      </c>
      <c r="C178" s="164">
        <v>0</v>
      </c>
      <c r="D178" s="165" t="str">
        <f t="shared" si="20"/>
        <v/>
      </c>
      <c r="E178" s="166">
        <v>0</v>
      </c>
      <c r="F178" s="164">
        <v>0</v>
      </c>
      <c r="G178" s="167" t="str">
        <f t="shared" si="21"/>
        <v/>
      </c>
      <c r="H178" s="168" t="str">
        <f t="shared" si="22"/>
        <v/>
      </c>
      <c r="I178" s="168" t="str">
        <f t="shared" si="23"/>
        <v/>
      </c>
      <c r="J178" s="258" t="str">
        <f t="shared" si="24"/>
        <v/>
      </c>
      <c r="K178" s="166">
        <v>97</v>
      </c>
      <c r="L178" s="164">
        <v>10</v>
      </c>
      <c r="M178" s="263">
        <f t="shared" si="25"/>
        <v>0.10309278350515463</v>
      </c>
      <c r="N178" s="166">
        <v>0</v>
      </c>
      <c r="O178" s="164">
        <v>0</v>
      </c>
      <c r="P178" s="167" t="str">
        <f t="shared" si="26"/>
        <v/>
      </c>
      <c r="Q178" s="257" t="str">
        <f t="shared" si="27"/>
        <v/>
      </c>
      <c r="R178" s="257" t="str">
        <f t="shared" si="28"/>
        <v/>
      </c>
      <c r="S178" s="258" t="str">
        <f t="shared" si="29"/>
        <v/>
      </c>
    </row>
    <row r="179" spans="1:19" x14ac:dyDescent="0.25">
      <c r="A179" s="163" t="s">
        <v>342</v>
      </c>
      <c r="B179" s="166">
        <v>0</v>
      </c>
      <c r="C179" s="164">
        <v>0</v>
      </c>
      <c r="D179" s="165" t="str">
        <f t="shared" si="20"/>
        <v/>
      </c>
      <c r="E179" s="166">
        <v>19</v>
      </c>
      <c r="F179" s="164">
        <v>2</v>
      </c>
      <c r="G179" s="167">
        <f t="shared" si="21"/>
        <v>0.10526315789473684</v>
      </c>
      <c r="H179" s="168">
        <f t="shared" si="22"/>
        <v>-1</v>
      </c>
      <c r="I179" s="168">
        <f t="shared" si="23"/>
        <v>-1</v>
      </c>
      <c r="J179" s="258" t="str">
        <f t="shared" si="24"/>
        <v/>
      </c>
      <c r="K179" s="166">
        <v>95</v>
      </c>
      <c r="L179" s="164">
        <v>38</v>
      </c>
      <c r="M179" s="263">
        <f t="shared" si="25"/>
        <v>0.4</v>
      </c>
      <c r="N179" s="166">
        <v>213</v>
      </c>
      <c r="O179" s="164">
        <v>136</v>
      </c>
      <c r="P179" s="167">
        <f t="shared" si="26"/>
        <v>0.63849765258215962</v>
      </c>
      <c r="Q179" s="257">
        <f t="shared" si="27"/>
        <v>-0.5539906103286385</v>
      </c>
      <c r="R179" s="257">
        <f t="shared" si="28"/>
        <v>-0.72058823529411764</v>
      </c>
      <c r="S179" s="258">
        <f t="shared" si="29"/>
        <v>-0.2384976525821596</v>
      </c>
    </row>
    <row r="180" spans="1:19" x14ac:dyDescent="0.25">
      <c r="A180" s="163" t="s">
        <v>384</v>
      </c>
      <c r="B180" s="166">
        <v>0</v>
      </c>
      <c r="C180" s="164">
        <v>0</v>
      </c>
      <c r="D180" s="165" t="str">
        <f t="shared" si="20"/>
        <v/>
      </c>
      <c r="E180" s="166">
        <v>75</v>
      </c>
      <c r="F180" s="164">
        <v>37</v>
      </c>
      <c r="G180" s="167">
        <f t="shared" si="21"/>
        <v>0.49333333333333335</v>
      </c>
      <c r="H180" s="168">
        <f t="shared" si="22"/>
        <v>-1</v>
      </c>
      <c r="I180" s="168">
        <f t="shared" si="23"/>
        <v>-1</v>
      </c>
      <c r="J180" s="258" t="str">
        <f t="shared" si="24"/>
        <v/>
      </c>
      <c r="K180" s="166">
        <v>78</v>
      </c>
      <c r="L180" s="164">
        <v>58</v>
      </c>
      <c r="M180" s="263">
        <f t="shared" si="25"/>
        <v>0.74358974358974361</v>
      </c>
      <c r="N180" s="166">
        <v>432</v>
      </c>
      <c r="O180" s="164">
        <v>306</v>
      </c>
      <c r="P180" s="167">
        <f t="shared" si="26"/>
        <v>0.70833333333333337</v>
      </c>
      <c r="Q180" s="257">
        <f t="shared" si="27"/>
        <v>-0.81944444444444442</v>
      </c>
      <c r="R180" s="257">
        <f t="shared" si="28"/>
        <v>-0.81045751633986929</v>
      </c>
      <c r="S180" s="258">
        <f t="shared" si="29"/>
        <v>3.5256410256410242E-2</v>
      </c>
    </row>
    <row r="181" spans="1:19" x14ac:dyDescent="0.25">
      <c r="A181" s="163" t="s">
        <v>332</v>
      </c>
      <c r="B181" s="166">
        <v>0</v>
      </c>
      <c r="C181" s="164">
        <v>0</v>
      </c>
      <c r="D181" s="165" t="str">
        <f t="shared" si="20"/>
        <v/>
      </c>
      <c r="E181" s="166">
        <v>0</v>
      </c>
      <c r="F181" s="164">
        <v>0</v>
      </c>
      <c r="G181" s="167" t="str">
        <f t="shared" si="21"/>
        <v/>
      </c>
      <c r="H181" s="168" t="str">
        <f t="shared" si="22"/>
        <v/>
      </c>
      <c r="I181" s="168" t="str">
        <f t="shared" si="23"/>
        <v/>
      </c>
      <c r="J181" s="258" t="str">
        <f t="shared" si="24"/>
        <v/>
      </c>
      <c r="K181" s="166">
        <v>76</v>
      </c>
      <c r="L181" s="164">
        <v>43</v>
      </c>
      <c r="M181" s="263">
        <f t="shared" si="25"/>
        <v>0.56578947368421051</v>
      </c>
      <c r="N181" s="166">
        <v>247</v>
      </c>
      <c r="O181" s="164">
        <v>140</v>
      </c>
      <c r="P181" s="167">
        <f t="shared" si="26"/>
        <v>0.5668016194331984</v>
      </c>
      <c r="Q181" s="257">
        <f t="shared" si="27"/>
        <v>-0.69230769230769229</v>
      </c>
      <c r="R181" s="257">
        <f t="shared" si="28"/>
        <v>-0.69285714285714284</v>
      </c>
      <c r="S181" s="258">
        <f t="shared" si="29"/>
        <v>-1.0121457489878916E-3</v>
      </c>
    </row>
    <row r="182" spans="1:19" x14ac:dyDescent="0.25">
      <c r="A182" s="163" t="s">
        <v>620</v>
      </c>
      <c r="B182" s="166">
        <v>68</v>
      </c>
      <c r="C182" s="164">
        <v>65</v>
      </c>
      <c r="D182" s="165">
        <f t="shared" si="20"/>
        <v>0.95588235294117652</v>
      </c>
      <c r="E182" s="166">
        <v>0</v>
      </c>
      <c r="F182" s="164">
        <v>0</v>
      </c>
      <c r="G182" s="167" t="str">
        <f t="shared" si="21"/>
        <v/>
      </c>
      <c r="H182" s="168" t="str">
        <f t="shared" si="22"/>
        <v/>
      </c>
      <c r="I182" s="168" t="str">
        <f t="shared" si="23"/>
        <v/>
      </c>
      <c r="J182" s="258" t="str">
        <f t="shared" si="24"/>
        <v/>
      </c>
      <c r="K182" s="166">
        <v>68</v>
      </c>
      <c r="L182" s="164">
        <v>65</v>
      </c>
      <c r="M182" s="263">
        <f t="shared" si="25"/>
        <v>0.95588235294117652</v>
      </c>
      <c r="N182" s="166">
        <v>0</v>
      </c>
      <c r="O182" s="164">
        <v>0</v>
      </c>
      <c r="P182" s="167" t="str">
        <f t="shared" si="26"/>
        <v/>
      </c>
      <c r="Q182" s="257" t="str">
        <f t="shared" si="27"/>
        <v/>
      </c>
      <c r="R182" s="257" t="str">
        <f t="shared" si="28"/>
        <v/>
      </c>
      <c r="S182" s="258" t="str">
        <f t="shared" si="29"/>
        <v/>
      </c>
    </row>
    <row r="183" spans="1:19" x14ac:dyDescent="0.25">
      <c r="A183" s="163" t="s">
        <v>621</v>
      </c>
      <c r="B183" s="166">
        <v>68</v>
      </c>
      <c r="C183" s="164">
        <v>56</v>
      </c>
      <c r="D183" s="165">
        <f t="shared" si="20"/>
        <v>0.82352941176470584</v>
      </c>
      <c r="E183" s="166">
        <v>0</v>
      </c>
      <c r="F183" s="164">
        <v>0</v>
      </c>
      <c r="G183" s="167" t="str">
        <f t="shared" si="21"/>
        <v/>
      </c>
      <c r="H183" s="168" t="str">
        <f t="shared" si="22"/>
        <v/>
      </c>
      <c r="I183" s="168" t="str">
        <f t="shared" si="23"/>
        <v/>
      </c>
      <c r="J183" s="258" t="str">
        <f t="shared" si="24"/>
        <v/>
      </c>
      <c r="K183" s="166">
        <v>68</v>
      </c>
      <c r="L183" s="164">
        <v>56</v>
      </c>
      <c r="M183" s="263">
        <f t="shared" si="25"/>
        <v>0.82352941176470584</v>
      </c>
      <c r="N183" s="166">
        <v>0</v>
      </c>
      <c r="O183" s="164">
        <v>0</v>
      </c>
      <c r="P183" s="167" t="str">
        <f t="shared" si="26"/>
        <v/>
      </c>
      <c r="Q183" s="257" t="str">
        <f t="shared" si="27"/>
        <v/>
      </c>
      <c r="R183" s="257" t="str">
        <f t="shared" si="28"/>
        <v/>
      </c>
      <c r="S183" s="258" t="str">
        <f t="shared" si="29"/>
        <v/>
      </c>
    </row>
    <row r="184" spans="1:19" x14ac:dyDescent="0.25">
      <c r="A184" s="163" t="s">
        <v>622</v>
      </c>
      <c r="B184" s="166">
        <v>68</v>
      </c>
      <c r="C184" s="164">
        <v>60</v>
      </c>
      <c r="D184" s="165">
        <f t="shared" si="20"/>
        <v>0.88235294117647056</v>
      </c>
      <c r="E184" s="166">
        <v>0</v>
      </c>
      <c r="F184" s="164">
        <v>0</v>
      </c>
      <c r="G184" s="167" t="str">
        <f t="shared" si="21"/>
        <v/>
      </c>
      <c r="H184" s="168" t="str">
        <f t="shared" si="22"/>
        <v/>
      </c>
      <c r="I184" s="168" t="str">
        <f t="shared" si="23"/>
        <v/>
      </c>
      <c r="J184" s="258" t="str">
        <f t="shared" si="24"/>
        <v/>
      </c>
      <c r="K184" s="166">
        <v>68</v>
      </c>
      <c r="L184" s="164">
        <v>60</v>
      </c>
      <c r="M184" s="263">
        <f t="shared" si="25"/>
        <v>0.88235294117647056</v>
      </c>
      <c r="N184" s="166">
        <v>0</v>
      </c>
      <c r="O184" s="164">
        <v>0</v>
      </c>
      <c r="P184" s="167" t="str">
        <f t="shared" si="26"/>
        <v/>
      </c>
      <c r="Q184" s="257" t="str">
        <f t="shared" si="27"/>
        <v/>
      </c>
      <c r="R184" s="257" t="str">
        <f t="shared" si="28"/>
        <v/>
      </c>
      <c r="S184" s="258" t="str">
        <f t="shared" si="29"/>
        <v/>
      </c>
    </row>
    <row r="185" spans="1:19" x14ac:dyDescent="0.25">
      <c r="A185" s="163" t="s">
        <v>501</v>
      </c>
      <c r="B185" s="166">
        <v>0</v>
      </c>
      <c r="C185" s="164">
        <v>0</v>
      </c>
      <c r="D185" s="165" t="str">
        <f t="shared" si="20"/>
        <v/>
      </c>
      <c r="E185" s="166">
        <v>0</v>
      </c>
      <c r="F185" s="164">
        <v>0</v>
      </c>
      <c r="G185" s="167" t="str">
        <f t="shared" si="21"/>
        <v/>
      </c>
      <c r="H185" s="168" t="str">
        <f t="shared" si="22"/>
        <v/>
      </c>
      <c r="I185" s="168" t="str">
        <f t="shared" si="23"/>
        <v/>
      </c>
      <c r="J185" s="258" t="str">
        <f t="shared" si="24"/>
        <v/>
      </c>
      <c r="K185" s="166">
        <v>68</v>
      </c>
      <c r="L185" s="164">
        <v>33</v>
      </c>
      <c r="M185" s="263">
        <f t="shared" si="25"/>
        <v>0.48529411764705882</v>
      </c>
      <c r="N185" s="166">
        <v>38</v>
      </c>
      <c r="O185" s="164">
        <v>0</v>
      </c>
      <c r="P185" s="167">
        <f t="shared" si="26"/>
        <v>0</v>
      </c>
      <c r="Q185" s="257">
        <f t="shared" si="27"/>
        <v>0.78947368421052633</v>
      </c>
      <c r="R185" s="257" t="str">
        <f t="shared" si="28"/>
        <v/>
      </c>
      <c r="S185" s="258">
        <f t="shared" si="29"/>
        <v>0.48529411764705882</v>
      </c>
    </row>
    <row r="186" spans="1:19" x14ac:dyDescent="0.25">
      <c r="A186" s="163" t="s">
        <v>527</v>
      </c>
      <c r="B186" s="166">
        <v>0</v>
      </c>
      <c r="C186" s="164">
        <v>0</v>
      </c>
      <c r="D186" s="165" t="str">
        <f t="shared" si="20"/>
        <v/>
      </c>
      <c r="E186" s="166">
        <v>68</v>
      </c>
      <c r="F186" s="164">
        <v>0</v>
      </c>
      <c r="G186" s="167">
        <f t="shared" si="21"/>
        <v>0</v>
      </c>
      <c r="H186" s="168">
        <f t="shared" si="22"/>
        <v>-1</v>
      </c>
      <c r="I186" s="168" t="str">
        <f t="shared" si="23"/>
        <v/>
      </c>
      <c r="J186" s="258" t="str">
        <f t="shared" si="24"/>
        <v/>
      </c>
      <c r="K186" s="166">
        <v>68</v>
      </c>
      <c r="L186" s="164">
        <v>0</v>
      </c>
      <c r="M186" s="263">
        <f t="shared" si="25"/>
        <v>0</v>
      </c>
      <c r="N186" s="166">
        <v>68</v>
      </c>
      <c r="O186" s="164">
        <v>0</v>
      </c>
      <c r="P186" s="167">
        <f t="shared" si="26"/>
        <v>0</v>
      </c>
      <c r="Q186" s="257">
        <f t="shared" si="27"/>
        <v>0</v>
      </c>
      <c r="R186" s="257" t="str">
        <f t="shared" si="28"/>
        <v/>
      </c>
      <c r="S186" s="258">
        <f t="shared" si="29"/>
        <v>0</v>
      </c>
    </row>
    <row r="187" spans="1:19" x14ac:dyDescent="0.25">
      <c r="A187" s="163" t="s">
        <v>623</v>
      </c>
      <c r="B187" s="166">
        <v>67</v>
      </c>
      <c r="C187" s="164">
        <v>41</v>
      </c>
      <c r="D187" s="165">
        <f t="shared" si="20"/>
        <v>0.61194029850746268</v>
      </c>
      <c r="E187" s="166">
        <v>0</v>
      </c>
      <c r="F187" s="164">
        <v>0</v>
      </c>
      <c r="G187" s="167" t="str">
        <f t="shared" si="21"/>
        <v/>
      </c>
      <c r="H187" s="168" t="str">
        <f t="shared" si="22"/>
        <v/>
      </c>
      <c r="I187" s="168" t="str">
        <f t="shared" si="23"/>
        <v/>
      </c>
      <c r="J187" s="258" t="str">
        <f t="shared" si="24"/>
        <v/>
      </c>
      <c r="K187" s="166">
        <v>67</v>
      </c>
      <c r="L187" s="164">
        <v>41</v>
      </c>
      <c r="M187" s="263">
        <f t="shared" si="25"/>
        <v>0.61194029850746268</v>
      </c>
      <c r="N187" s="166">
        <v>0</v>
      </c>
      <c r="O187" s="164">
        <v>0</v>
      </c>
      <c r="P187" s="167" t="str">
        <f t="shared" si="26"/>
        <v/>
      </c>
      <c r="Q187" s="257" t="str">
        <f t="shared" si="27"/>
        <v/>
      </c>
      <c r="R187" s="257" t="str">
        <f t="shared" si="28"/>
        <v/>
      </c>
      <c r="S187" s="258" t="str">
        <f t="shared" si="29"/>
        <v/>
      </c>
    </row>
    <row r="188" spans="1:19" x14ac:dyDescent="0.25">
      <c r="A188" s="163" t="s">
        <v>482</v>
      </c>
      <c r="B188" s="166">
        <v>19</v>
      </c>
      <c r="C188" s="164">
        <v>0</v>
      </c>
      <c r="D188" s="165">
        <f t="shared" si="20"/>
        <v>0</v>
      </c>
      <c r="E188" s="166">
        <v>38</v>
      </c>
      <c r="F188" s="164">
        <v>0</v>
      </c>
      <c r="G188" s="167">
        <f t="shared" si="21"/>
        <v>0</v>
      </c>
      <c r="H188" s="168">
        <f t="shared" si="22"/>
        <v>-0.5</v>
      </c>
      <c r="I188" s="168" t="str">
        <f t="shared" si="23"/>
        <v/>
      </c>
      <c r="J188" s="258">
        <f t="shared" si="24"/>
        <v>0</v>
      </c>
      <c r="K188" s="166">
        <v>57</v>
      </c>
      <c r="L188" s="164">
        <v>0</v>
      </c>
      <c r="M188" s="263">
        <f t="shared" si="25"/>
        <v>0</v>
      </c>
      <c r="N188" s="166">
        <v>190</v>
      </c>
      <c r="O188" s="164">
        <v>0</v>
      </c>
      <c r="P188" s="167">
        <f t="shared" si="26"/>
        <v>0</v>
      </c>
      <c r="Q188" s="257">
        <f t="shared" si="27"/>
        <v>-0.7</v>
      </c>
      <c r="R188" s="257" t="str">
        <f t="shared" si="28"/>
        <v/>
      </c>
      <c r="S188" s="258">
        <f t="shared" si="29"/>
        <v>0</v>
      </c>
    </row>
    <row r="189" spans="1:19" x14ac:dyDescent="0.25">
      <c r="A189" s="163" t="s">
        <v>508</v>
      </c>
      <c r="B189" s="166">
        <v>0</v>
      </c>
      <c r="C189" s="164">
        <v>0</v>
      </c>
      <c r="D189" s="165" t="str">
        <f t="shared" si="20"/>
        <v/>
      </c>
      <c r="E189" s="166">
        <v>0</v>
      </c>
      <c r="F189" s="164">
        <v>0</v>
      </c>
      <c r="G189" s="167" t="str">
        <f t="shared" si="21"/>
        <v/>
      </c>
      <c r="H189" s="168" t="str">
        <f t="shared" si="22"/>
        <v/>
      </c>
      <c r="I189" s="168" t="str">
        <f t="shared" si="23"/>
        <v/>
      </c>
      <c r="J189" s="258" t="str">
        <f t="shared" si="24"/>
        <v/>
      </c>
      <c r="K189" s="166">
        <v>57</v>
      </c>
      <c r="L189" s="164">
        <v>4</v>
      </c>
      <c r="M189" s="263">
        <f t="shared" si="25"/>
        <v>7.0175438596491224E-2</v>
      </c>
      <c r="N189" s="166">
        <v>114</v>
      </c>
      <c r="O189" s="164">
        <v>0</v>
      </c>
      <c r="P189" s="167">
        <f t="shared" si="26"/>
        <v>0</v>
      </c>
      <c r="Q189" s="257">
        <f t="shared" si="27"/>
        <v>-0.5</v>
      </c>
      <c r="R189" s="257" t="str">
        <f t="shared" si="28"/>
        <v/>
      </c>
      <c r="S189" s="258">
        <f t="shared" si="29"/>
        <v>7.0175438596491224E-2</v>
      </c>
    </row>
    <row r="190" spans="1:19" x14ac:dyDescent="0.25">
      <c r="A190" s="163" t="s">
        <v>502</v>
      </c>
      <c r="B190" s="166">
        <v>0</v>
      </c>
      <c r="C190" s="164">
        <v>0</v>
      </c>
      <c r="D190" s="165" t="str">
        <f t="shared" si="20"/>
        <v/>
      </c>
      <c r="E190" s="166">
        <v>0</v>
      </c>
      <c r="F190" s="164">
        <v>0</v>
      </c>
      <c r="G190" s="167" t="str">
        <f t="shared" si="21"/>
        <v/>
      </c>
      <c r="H190" s="168" t="str">
        <f t="shared" si="22"/>
        <v/>
      </c>
      <c r="I190" s="168" t="str">
        <f t="shared" si="23"/>
        <v/>
      </c>
      <c r="J190" s="258" t="str">
        <f t="shared" si="24"/>
        <v/>
      </c>
      <c r="K190" s="166">
        <v>50</v>
      </c>
      <c r="L190" s="164">
        <v>19</v>
      </c>
      <c r="M190" s="263">
        <f t="shared" si="25"/>
        <v>0.38</v>
      </c>
      <c r="N190" s="166">
        <v>100</v>
      </c>
      <c r="O190" s="164">
        <v>46</v>
      </c>
      <c r="P190" s="167">
        <f t="shared" si="26"/>
        <v>0.46</v>
      </c>
      <c r="Q190" s="257">
        <f t="shared" si="27"/>
        <v>-0.5</v>
      </c>
      <c r="R190" s="257">
        <f t="shared" si="28"/>
        <v>-0.58695652173913038</v>
      </c>
      <c r="S190" s="258">
        <f t="shared" si="29"/>
        <v>-8.0000000000000016E-2</v>
      </c>
    </row>
    <row r="191" spans="1:19" x14ac:dyDescent="0.25">
      <c r="A191" s="163" t="s">
        <v>522</v>
      </c>
      <c r="B191" s="166">
        <v>0</v>
      </c>
      <c r="C191" s="164">
        <v>0</v>
      </c>
      <c r="D191" s="165" t="str">
        <f t="shared" si="20"/>
        <v/>
      </c>
      <c r="E191" s="166">
        <v>0</v>
      </c>
      <c r="F191" s="164">
        <v>0</v>
      </c>
      <c r="G191" s="167" t="str">
        <f t="shared" si="21"/>
        <v/>
      </c>
      <c r="H191" s="168" t="str">
        <f t="shared" si="22"/>
        <v/>
      </c>
      <c r="I191" s="168" t="str">
        <f t="shared" si="23"/>
        <v/>
      </c>
      <c r="J191" s="258" t="str">
        <f t="shared" si="24"/>
        <v/>
      </c>
      <c r="K191" s="166">
        <v>42</v>
      </c>
      <c r="L191" s="164">
        <v>6</v>
      </c>
      <c r="M191" s="263">
        <f t="shared" si="25"/>
        <v>0.14285714285714285</v>
      </c>
      <c r="N191" s="166">
        <v>0</v>
      </c>
      <c r="O191" s="164">
        <v>0</v>
      </c>
      <c r="P191" s="167" t="str">
        <f t="shared" si="26"/>
        <v/>
      </c>
      <c r="Q191" s="257" t="str">
        <f t="shared" si="27"/>
        <v/>
      </c>
      <c r="R191" s="257" t="str">
        <f t="shared" si="28"/>
        <v/>
      </c>
      <c r="S191" s="258" t="str">
        <f t="shared" si="29"/>
        <v/>
      </c>
    </row>
    <row r="192" spans="1:19" x14ac:dyDescent="0.25">
      <c r="A192" s="163" t="s">
        <v>519</v>
      </c>
      <c r="B192" s="166">
        <v>0</v>
      </c>
      <c r="C192" s="164">
        <v>0</v>
      </c>
      <c r="D192" s="165" t="str">
        <f t="shared" si="20"/>
        <v/>
      </c>
      <c r="E192" s="166">
        <v>0</v>
      </c>
      <c r="F192" s="164">
        <v>0</v>
      </c>
      <c r="G192" s="167" t="str">
        <f t="shared" si="21"/>
        <v/>
      </c>
      <c r="H192" s="168" t="str">
        <f t="shared" si="22"/>
        <v/>
      </c>
      <c r="I192" s="168" t="str">
        <f t="shared" si="23"/>
        <v/>
      </c>
      <c r="J192" s="258" t="str">
        <f t="shared" si="24"/>
        <v/>
      </c>
      <c r="K192" s="166">
        <v>40</v>
      </c>
      <c r="L192" s="164">
        <v>8</v>
      </c>
      <c r="M192" s="263">
        <f t="shared" si="25"/>
        <v>0.2</v>
      </c>
      <c r="N192" s="166">
        <v>0</v>
      </c>
      <c r="O192" s="164">
        <v>0</v>
      </c>
      <c r="P192" s="167" t="str">
        <f t="shared" si="26"/>
        <v/>
      </c>
      <c r="Q192" s="257" t="str">
        <f t="shared" si="27"/>
        <v/>
      </c>
      <c r="R192" s="257" t="str">
        <f t="shared" si="28"/>
        <v/>
      </c>
      <c r="S192" s="258" t="str">
        <f t="shared" si="29"/>
        <v/>
      </c>
    </row>
    <row r="193" spans="1:19" x14ac:dyDescent="0.25">
      <c r="A193" s="163" t="s">
        <v>473</v>
      </c>
      <c r="B193" s="166">
        <v>19</v>
      </c>
      <c r="C193" s="164">
        <v>9</v>
      </c>
      <c r="D193" s="165">
        <f t="shared" ref="D193:D256" si="30">IFERROR(C193/B193,"")</f>
        <v>0.47368421052631576</v>
      </c>
      <c r="E193" s="166">
        <v>0</v>
      </c>
      <c r="F193" s="164">
        <v>0</v>
      </c>
      <c r="G193" s="167" t="str">
        <f t="shared" ref="G193:G256" si="31">IFERROR(F193/E193,"")</f>
        <v/>
      </c>
      <c r="H193" s="168" t="str">
        <f t="shared" ref="H193:I208" si="32">IFERROR(B193/E193-1,"")</f>
        <v/>
      </c>
      <c r="I193" s="168" t="str">
        <f t="shared" si="32"/>
        <v/>
      </c>
      <c r="J193" s="258" t="str">
        <f t="shared" ref="J193:J256" si="33">IFERROR(D193-G193,"")</f>
        <v/>
      </c>
      <c r="K193" s="166">
        <v>38</v>
      </c>
      <c r="L193" s="164">
        <v>11</v>
      </c>
      <c r="M193" s="263">
        <f t="shared" ref="M193:M256" si="34">IFERROR(L193/K193,"")</f>
        <v>0.28947368421052633</v>
      </c>
      <c r="N193" s="166">
        <v>0</v>
      </c>
      <c r="O193" s="164">
        <v>0</v>
      </c>
      <c r="P193" s="167" t="str">
        <f t="shared" ref="P193:P256" si="35">IFERROR(O193/N193,"")</f>
        <v/>
      </c>
      <c r="Q193" s="257" t="str">
        <f t="shared" ref="Q193:R208" si="36">IFERROR(K193/N193-1,"")</f>
        <v/>
      </c>
      <c r="R193" s="257" t="str">
        <f t="shared" si="36"/>
        <v/>
      </c>
      <c r="S193" s="258" t="str">
        <f t="shared" ref="S193:S256" si="37">IFERROR(M193-P193,"")</f>
        <v/>
      </c>
    </row>
    <row r="194" spans="1:19" x14ac:dyDescent="0.25">
      <c r="A194" s="163" t="s">
        <v>344</v>
      </c>
      <c r="B194" s="166">
        <v>19</v>
      </c>
      <c r="C194" s="164">
        <v>0</v>
      </c>
      <c r="D194" s="165">
        <f t="shared" si="30"/>
        <v>0</v>
      </c>
      <c r="E194" s="166">
        <v>0</v>
      </c>
      <c r="F194" s="164">
        <v>0</v>
      </c>
      <c r="G194" s="167" t="str">
        <f t="shared" si="31"/>
        <v/>
      </c>
      <c r="H194" s="168" t="str">
        <f t="shared" si="32"/>
        <v/>
      </c>
      <c r="I194" s="168" t="str">
        <f t="shared" si="32"/>
        <v/>
      </c>
      <c r="J194" s="258" t="str">
        <f t="shared" si="33"/>
        <v/>
      </c>
      <c r="K194" s="166">
        <v>38</v>
      </c>
      <c r="L194" s="164">
        <v>8</v>
      </c>
      <c r="M194" s="263">
        <f t="shared" si="34"/>
        <v>0.21052631578947367</v>
      </c>
      <c r="N194" s="166">
        <v>0</v>
      </c>
      <c r="O194" s="164">
        <v>0</v>
      </c>
      <c r="P194" s="167" t="str">
        <f t="shared" si="35"/>
        <v/>
      </c>
      <c r="Q194" s="257" t="str">
        <f t="shared" si="36"/>
        <v/>
      </c>
      <c r="R194" s="257" t="str">
        <f t="shared" si="36"/>
        <v/>
      </c>
      <c r="S194" s="258" t="str">
        <f t="shared" si="37"/>
        <v/>
      </c>
    </row>
    <row r="195" spans="1:19" x14ac:dyDescent="0.25">
      <c r="A195" s="163" t="s">
        <v>525</v>
      </c>
      <c r="B195" s="166">
        <v>19</v>
      </c>
      <c r="C195" s="164">
        <v>0</v>
      </c>
      <c r="D195" s="165">
        <f t="shared" si="30"/>
        <v>0</v>
      </c>
      <c r="E195" s="166">
        <v>0</v>
      </c>
      <c r="F195" s="164">
        <v>0</v>
      </c>
      <c r="G195" s="167" t="str">
        <f t="shared" si="31"/>
        <v/>
      </c>
      <c r="H195" s="168" t="str">
        <f t="shared" si="32"/>
        <v/>
      </c>
      <c r="I195" s="168" t="str">
        <f t="shared" si="32"/>
        <v/>
      </c>
      <c r="J195" s="258" t="str">
        <f t="shared" si="33"/>
        <v/>
      </c>
      <c r="K195" s="166">
        <v>38</v>
      </c>
      <c r="L195" s="164">
        <v>0</v>
      </c>
      <c r="M195" s="263">
        <f t="shared" si="34"/>
        <v>0</v>
      </c>
      <c r="N195" s="166">
        <v>0</v>
      </c>
      <c r="O195" s="164">
        <v>0</v>
      </c>
      <c r="P195" s="167" t="str">
        <f t="shared" si="35"/>
        <v/>
      </c>
      <c r="Q195" s="257" t="str">
        <f t="shared" si="36"/>
        <v/>
      </c>
      <c r="R195" s="257" t="str">
        <f t="shared" si="36"/>
        <v/>
      </c>
      <c r="S195" s="258" t="str">
        <f t="shared" si="37"/>
        <v/>
      </c>
    </row>
    <row r="196" spans="1:19" x14ac:dyDescent="0.25">
      <c r="A196" s="163" t="s">
        <v>383</v>
      </c>
      <c r="B196" s="166">
        <v>0</v>
      </c>
      <c r="C196" s="164">
        <v>0</v>
      </c>
      <c r="D196" s="165" t="str">
        <f t="shared" si="30"/>
        <v/>
      </c>
      <c r="E196" s="166">
        <v>75</v>
      </c>
      <c r="F196" s="164">
        <v>50</v>
      </c>
      <c r="G196" s="167">
        <f t="shared" si="31"/>
        <v>0.66666666666666663</v>
      </c>
      <c r="H196" s="168">
        <f t="shared" si="32"/>
        <v>-1</v>
      </c>
      <c r="I196" s="168">
        <f t="shared" si="32"/>
        <v>-1</v>
      </c>
      <c r="J196" s="258" t="str">
        <f t="shared" si="33"/>
        <v/>
      </c>
      <c r="K196" s="166">
        <v>38</v>
      </c>
      <c r="L196" s="164">
        <v>35</v>
      </c>
      <c r="M196" s="263">
        <f t="shared" si="34"/>
        <v>0.92105263157894735</v>
      </c>
      <c r="N196" s="166">
        <v>468</v>
      </c>
      <c r="O196" s="164">
        <v>348</v>
      </c>
      <c r="P196" s="167">
        <f t="shared" si="35"/>
        <v>0.74358974358974361</v>
      </c>
      <c r="Q196" s="257">
        <f t="shared" si="36"/>
        <v>-0.91880341880341876</v>
      </c>
      <c r="R196" s="257">
        <f t="shared" si="36"/>
        <v>-0.89942528735632188</v>
      </c>
      <c r="S196" s="258">
        <f t="shared" si="37"/>
        <v>0.17746288798920373</v>
      </c>
    </row>
    <row r="197" spans="1:19" x14ac:dyDescent="0.25">
      <c r="A197" s="163" t="s">
        <v>340</v>
      </c>
      <c r="B197" s="166">
        <v>0</v>
      </c>
      <c r="C197" s="164">
        <v>0</v>
      </c>
      <c r="D197" s="165" t="str">
        <f t="shared" si="30"/>
        <v/>
      </c>
      <c r="E197" s="166">
        <v>0</v>
      </c>
      <c r="F197" s="164">
        <v>0</v>
      </c>
      <c r="G197" s="167" t="str">
        <f t="shared" si="31"/>
        <v/>
      </c>
      <c r="H197" s="168" t="str">
        <f t="shared" si="32"/>
        <v/>
      </c>
      <c r="I197" s="168" t="str">
        <f t="shared" si="32"/>
        <v/>
      </c>
      <c r="J197" s="258" t="str">
        <f t="shared" si="33"/>
        <v/>
      </c>
      <c r="K197" s="166">
        <v>38</v>
      </c>
      <c r="L197" s="164">
        <v>2</v>
      </c>
      <c r="M197" s="263">
        <f t="shared" si="34"/>
        <v>5.2631578947368418E-2</v>
      </c>
      <c r="N197" s="166">
        <v>19</v>
      </c>
      <c r="O197" s="164">
        <v>6</v>
      </c>
      <c r="P197" s="167">
        <f t="shared" si="35"/>
        <v>0.31578947368421051</v>
      </c>
      <c r="Q197" s="257">
        <f t="shared" si="36"/>
        <v>1</v>
      </c>
      <c r="R197" s="257">
        <f t="shared" si="36"/>
        <v>-0.66666666666666674</v>
      </c>
      <c r="S197" s="258">
        <f t="shared" si="37"/>
        <v>-0.26315789473684209</v>
      </c>
    </row>
    <row r="198" spans="1:19" x14ac:dyDescent="0.25">
      <c r="A198" s="163" t="s">
        <v>479</v>
      </c>
      <c r="B198" s="166">
        <v>0</v>
      </c>
      <c r="C198" s="164">
        <v>0</v>
      </c>
      <c r="D198" s="165" t="str">
        <f t="shared" si="30"/>
        <v/>
      </c>
      <c r="E198" s="166">
        <v>0</v>
      </c>
      <c r="F198" s="164">
        <v>0</v>
      </c>
      <c r="G198" s="167" t="str">
        <f t="shared" si="31"/>
        <v/>
      </c>
      <c r="H198" s="168" t="str">
        <f t="shared" si="32"/>
        <v/>
      </c>
      <c r="I198" s="168" t="str">
        <f t="shared" si="32"/>
        <v/>
      </c>
      <c r="J198" s="258" t="str">
        <f t="shared" si="33"/>
        <v/>
      </c>
      <c r="K198" s="166">
        <v>38</v>
      </c>
      <c r="L198" s="164">
        <v>0</v>
      </c>
      <c r="M198" s="263">
        <f t="shared" si="34"/>
        <v>0</v>
      </c>
      <c r="N198" s="166">
        <v>0</v>
      </c>
      <c r="O198" s="164">
        <v>0</v>
      </c>
      <c r="P198" s="167" t="str">
        <f t="shared" si="35"/>
        <v/>
      </c>
      <c r="Q198" s="257" t="str">
        <f t="shared" si="36"/>
        <v/>
      </c>
      <c r="R198" s="257" t="str">
        <f t="shared" si="36"/>
        <v/>
      </c>
      <c r="S198" s="258" t="str">
        <f t="shared" si="37"/>
        <v/>
      </c>
    </row>
    <row r="199" spans="1:19" x14ac:dyDescent="0.25">
      <c r="A199" s="163" t="s">
        <v>388</v>
      </c>
      <c r="B199" s="166">
        <v>0</v>
      </c>
      <c r="C199" s="164">
        <v>0</v>
      </c>
      <c r="D199" s="165" t="str">
        <f t="shared" si="30"/>
        <v/>
      </c>
      <c r="E199" s="166">
        <v>0</v>
      </c>
      <c r="F199" s="164">
        <v>0</v>
      </c>
      <c r="G199" s="167" t="str">
        <f t="shared" si="31"/>
        <v/>
      </c>
      <c r="H199" s="168" t="str">
        <f t="shared" si="32"/>
        <v/>
      </c>
      <c r="I199" s="168" t="str">
        <f t="shared" si="32"/>
        <v/>
      </c>
      <c r="J199" s="258" t="str">
        <f t="shared" si="33"/>
        <v/>
      </c>
      <c r="K199" s="166">
        <v>38</v>
      </c>
      <c r="L199" s="164">
        <v>9</v>
      </c>
      <c r="M199" s="263">
        <f t="shared" si="34"/>
        <v>0.23684210526315788</v>
      </c>
      <c r="N199" s="166">
        <v>57</v>
      </c>
      <c r="O199" s="164">
        <v>17</v>
      </c>
      <c r="P199" s="167">
        <f t="shared" si="35"/>
        <v>0.2982456140350877</v>
      </c>
      <c r="Q199" s="257">
        <f t="shared" si="36"/>
        <v>-0.33333333333333337</v>
      </c>
      <c r="R199" s="257">
        <f t="shared" si="36"/>
        <v>-0.47058823529411764</v>
      </c>
      <c r="S199" s="258">
        <f t="shared" si="37"/>
        <v>-6.1403508771929821E-2</v>
      </c>
    </row>
    <row r="200" spans="1:19" x14ac:dyDescent="0.25">
      <c r="A200" s="163" t="s">
        <v>391</v>
      </c>
      <c r="B200" s="166">
        <v>0</v>
      </c>
      <c r="C200" s="164">
        <v>0</v>
      </c>
      <c r="D200" s="165" t="str">
        <f t="shared" si="30"/>
        <v/>
      </c>
      <c r="E200" s="166">
        <v>76</v>
      </c>
      <c r="F200" s="164">
        <v>41</v>
      </c>
      <c r="G200" s="167">
        <f t="shared" si="31"/>
        <v>0.53947368421052633</v>
      </c>
      <c r="H200" s="168">
        <f t="shared" si="32"/>
        <v>-1</v>
      </c>
      <c r="I200" s="168">
        <f t="shared" si="32"/>
        <v>-1</v>
      </c>
      <c r="J200" s="258" t="str">
        <f t="shared" si="33"/>
        <v/>
      </c>
      <c r="K200" s="166">
        <v>38</v>
      </c>
      <c r="L200" s="164">
        <v>22</v>
      </c>
      <c r="M200" s="263">
        <f t="shared" si="34"/>
        <v>0.57894736842105265</v>
      </c>
      <c r="N200" s="166">
        <v>359</v>
      </c>
      <c r="O200" s="164">
        <v>300</v>
      </c>
      <c r="P200" s="167">
        <f t="shared" si="35"/>
        <v>0.83565459610027859</v>
      </c>
      <c r="Q200" s="257">
        <f t="shared" si="36"/>
        <v>-0.89415041782729809</v>
      </c>
      <c r="R200" s="257">
        <f t="shared" si="36"/>
        <v>-0.92666666666666664</v>
      </c>
      <c r="S200" s="258">
        <f t="shared" si="37"/>
        <v>-0.25670722767922594</v>
      </c>
    </row>
    <row r="201" spans="1:19" x14ac:dyDescent="0.25">
      <c r="A201" s="163" t="s">
        <v>335</v>
      </c>
      <c r="B201" s="166">
        <v>0</v>
      </c>
      <c r="C201" s="164">
        <v>0</v>
      </c>
      <c r="D201" s="165" t="str">
        <f t="shared" si="30"/>
        <v/>
      </c>
      <c r="E201" s="166">
        <v>0</v>
      </c>
      <c r="F201" s="164">
        <v>0</v>
      </c>
      <c r="G201" s="167" t="str">
        <f t="shared" si="31"/>
        <v/>
      </c>
      <c r="H201" s="168" t="str">
        <f t="shared" si="32"/>
        <v/>
      </c>
      <c r="I201" s="168" t="str">
        <f t="shared" si="32"/>
        <v/>
      </c>
      <c r="J201" s="258" t="str">
        <f t="shared" si="33"/>
        <v/>
      </c>
      <c r="K201" s="166">
        <v>38</v>
      </c>
      <c r="L201" s="164">
        <v>19</v>
      </c>
      <c r="M201" s="263">
        <f t="shared" si="34"/>
        <v>0.5</v>
      </c>
      <c r="N201" s="166">
        <v>0</v>
      </c>
      <c r="O201" s="164">
        <v>0</v>
      </c>
      <c r="P201" s="167" t="str">
        <f t="shared" si="35"/>
        <v/>
      </c>
      <c r="Q201" s="257" t="str">
        <f t="shared" si="36"/>
        <v/>
      </c>
      <c r="R201" s="257" t="str">
        <f t="shared" si="36"/>
        <v/>
      </c>
      <c r="S201" s="258" t="str">
        <f t="shared" si="37"/>
        <v/>
      </c>
    </row>
    <row r="202" spans="1:19" x14ac:dyDescent="0.25">
      <c r="A202" s="163" t="s">
        <v>523</v>
      </c>
      <c r="B202" s="166">
        <v>0</v>
      </c>
      <c r="C202" s="164">
        <v>0</v>
      </c>
      <c r="D202" s="165" t="str">
        <f t="shared" si="30"/>
        <v/>
      </c>
      <c r="E202" s="166">
        <v>0</v>
      </c>
      <c r="F202" s="164">
        <v>0</v>
      </c>
      <c r="G202" s="167" t="str">
        <f t="shared" si="31"/>
        <v/>
      </c>
      <c r="H202" s="168" t="str">
        <f t="shared" si="32"/>
        <v/>
      </c>
      <c r="I202" s="168" t="str">
        <f t="shared" si="32"/>
        <v/>
      </c>
      <c r="J202" s="258" t="str">
        <f t="shared" si="33"/>
        <v/>
      </c>
      <c r="K202" s="166">
        <v>38</v>
      </c>
      <c r="L202" s="164">
        <v>0</v>
      </c>
      <c r="M202" s="263">
        <f t="shared" si="34"/>
        <v>0</v>
      </c>
      <c r="N202" s="166">
        <v>0</v>
      </c>
      <c r="O202" s="164">
        <v>0</v>
      </c>
      <c r="P202" s="167" t="str">
        <f t="shared" si="35"/>
        <v/>
      </c>
      <c r="Q202" s="257" t="str">
        <f t="shared" si="36"/>
        <v/>
      </c>
      <c r="R202" s="257" t="str">
        <f t="shared" si="36"/>
        <v/>
      </c>
      <c r="S202" s="258" t="str">
        <f t="shared" si="37"/>
        <v/>
      </c>
    </row>
    <row r="203" spans="1:19" x14ac:dyDescent="0.25">
      <c r="A203" s="163" t="s">
        <v>524</v>
      </c>
      <c r="B203" s="166">
        <v>0</v>
      </c>
      <c r="C203" s="164">
        <v>0</v>
      </c>
      <c r="D203" s="165" t="str">
        <f t="shared" si="30"/>
        <v/>
      </c>
      <c r="E203" s="166">
        <v>0</v>
      </c>
      <c r="F203" s="164">
        <v>0</v>
      </c>
      <c r="G203" s="167" t="str">
        <f t="shared" si="31"/>
        <v/>
      </c>
      <c r="H203" s="168" t="str">
        <f t="shared" si="32"/>
        <v/>
      </c>
      <c r="I203" s="168" t="str">
        <f t="shared" si="32"/>
        <v/>
      </c>
      <c r="J203" s="258" t="str">
        <f t="shared" si="33"/>
        <v/>
      </c>
      <c r="K203" s="166">
        <v>38</v>
      </c>
      <c r="L203" s="164">
        <v>18</v>
      </c>
      <c r="M203" s="263">
        <f t="shared" si="34"/>
        <v>0.47368421052631576</v>
      </c>
      <c r="N203" s="166">
        <v>0</v>
      </c>
      <c r="O203" s="164">
        <v>0</v>
      </c>
      <c r="P203" s="167" t="str">
        <f t="shared" si="35"/>
        <v/>
      </c>
      <c r="Q203" s="257" t="str">
        <f t="shared" si="36"/>
        <v/>
      </c>
      <c r="R203" s="257" t="str">
        <f t="shared" si="36"/>
        <v/>
      </c>
      <c r="S203" s="258" t="str">
        <f t="shared" si="37"/>
        <v/>
      </c>
    </row>
    <row r="204" spans="1:19" x14ac:dyDescent="0.25">
      <c r="A204" s="163" t="s">
        <v>529</v>
      </c>
      <c r="B204" s="166">
        <v>0</v>
      </c>
      <c r="C204" s="164">
        <v>0</v>
      </c>
      <c r="D204" s="165" t="str">
        <f t="shared" si="30"/>
        <v/>
      </c>
      <c r="E204" s="166">
        <v>0</v>
      </c>
      <c r="F204" s="164">
        <v>0</v>
      </c>
      <c r="G204" s="167" t="str">
        <f t="shared" si="31"/>
        <v/>
      </c>
      <c r="H204" s="168" t="str">
        <f t="shared" si="32"/>
        <v/>
      </c>
      <c r="I204" s="168" t="str">
        <f t="shared" si="32"/>
        <v/>
      </c>
      <c r="J204" s="258" t="str">
        <f t="shared" si="33"/>
        <v/>
      </c>
      <c r="K204" s="166">
        <v>38</v>
      </c>
      <c r="L204" s="164">
        <v>0</v>
      </c>
      <c r="M204" s="263">
        <f t="shared" si="34"/>
        <v>0</v>
      </c>
      <c r="N204" s="166">
        <v>114</v>
      </c>
      <c r="O204" s="164">
        <v>0</v>
      </c>
      <c r="P204" s="167">
        <f t="shared" si="35"/>
        <v>0</v>
      </c>
      <c r="Q204" s="257">
        <f t="shared" si="36"/>
        <v>-0.66666666666666674</v>
      </c>
      <c r="R204" s="257" t="str">
        <f t="shared" si="36"/>
        <v/>
      </c>
      <c r="S204" s="258">
        <f t="shared" si="37"/>
        <v>0</v>
      </c>
    </row>
    <row r="205" spans="1:19" x14ac:dyDescent="0.25">
      <c r="A205" s="163" t="s">
        <v>339</v>
      </c>
      <c r="B205" s="166">
        <v>0</v>
      </c>
      <c r="C205" s="164">
        <v>0</v>
      </c>
      <c r="D205" s="165" t="str">
        <f t="shared" si="30"/>
        <v/>
      </c>
      <c r="E205" s="166">
        <v>0</v>
      </c>
      <c r="F205" s="164">
        <v>0</v>
      </c>
      <c r="G205" s="167" t="str">
        <f t="shared" si="31"/>
        <v/>
      </c>
      <c r="H205" s="168" t="str">
        <f t="shared" si="32"/>
        <v/>
      </c>
      <c r="I205" s="168" t="str">
        <f t="shared" si="32"/>
        <v/>
      </c>
      <c r="J205" s="258" t="str">
        <f t="shared" si="33"/>
        <v/>
      </c>
      <c r="K205" s="166">
        <v>38</v>
      </c>
      <c r="L205" s="164">
        <v>17</v>
      </c>
      <c r="M205" s="263">
        <f t="shared" si="34"/>
        <v>0.44736842105263158</v>
      </c>
      <c r="N205" s="166">
        <v>38</v>
      </c>
      <c r="O205" s="164">
        <v>0</v>
      </c>
      <c r="P205" s="167">
        <f t="shared" si="35"/>
        <v>0</v>
      </c>
      <c r="Q205" s="257">
        <f t="shared" si="36"/>
        <v>0</v>
      </c>
      <c r="R205" s="257" t="str">
        <f t="shared" si="36"/>
        <v/>
      </c>
      <c r="S205" s="258">
        <f t="shared" si="37"/>
        <v>0.44736842105263158</v>
      </c>
    </row>
    <row r="206" spans="1:19" x14ac:dyDescent="0.25">
      <c r="A206" s="163" t="s">
        <v>536</v>
      </c>
      <c r="B206" s="166">
        <v>0</v>
      </c>
      <c r="C206" s="164">
        <v>0</v>
      </c>
      <c r="D206" s="165" t="str">
        <f t="shared" si="30"/>
        <v/>
      </c>
      <c r="E206" s="166">
        <v>0</v>
      </c>
      <c r="F206" s="164">
        <v>0</v>
      </c>
      <c r="G206" s="167" t="str">
        <f t="shared" si="31"/>
        <v/>
      </c>
      <c r="H206" s="168" t="str">
        <f t="shared" si="32"/>
        <v/>
      </c>
      <c r="I206" s="168" t="str">
        <f t="shared" si="32"/>
        <v/>
      </c>
      <c r="J206" s="258" t="str">
        <f t="shared" si="33"/>
        <v/>
      </c>
      <c r="K206" s="166">
        <v>38</v>
      </c>
      <c r="L206" s="164">
        <v>2</v>
      </c>
      <c r="M206" s="263">
        <f t="shared" si="34"/>
        <v>5.2631578947368418E-2</v>
      </c>
      <c r="N206" s="166">
        <v>49</v>
      </c>
      <c r="O206" s="164">
        <v>15</v>
      </c>
      <c r="P206" s="167">
        <f t="shared" si="35"/>
        <v>0.30612244897959184</v>
      </c>
      <c r="Q206" s="257">
        <f t="shared" si="36"/>
        <v>-0.22448979591836737</v>
      </c>
      <c r="R206" s="257">
        <f t="shared" si="36"/>
        <v>-0.8666666666666667</v>
      </c>
      <c r="S206" s="258">
        <f t="shared" si="37"/>
        <v>-0.25349087003222343</v>
      </c>
    </row>
    <row r="207" spans="1:19" x14ac:dyDescent="0.25">
      <c r="A207" s="163" t="s">
        <v>347</v>
      </c>
      <c r="B207" s="166">
        <v>0</v>
      </c>
      <c r="C207" s="164">
        <v>0</v>
      </c>
      <c r="D207" s="165" t="str">
        <f t="shared" si="30"/>
        <v/>
      </c>
      <c r="E207" s="166">
        <v>0</v>
      </c>
      <c r="F207" s="164">
        <v>0</v>
      </c>
      <c r="G207" s="167" t="str">
        <f t="shared" si="31"/>
        <v/>
      </c>
      <c r="H207" s="168" t="str">
        <f t="shared" si="32"/>
        <v/>
      </c>
      <c r="I207" s="168" t="str">
        <f t="shared" si="32"/>
        <v/>
      </c>
      <c r="J207" s="258" t="str">
        <f t="shared" si="33"/>
        <v/>
      </c>
      <c r="K207" s="166">
        <v>38</v>
      </c>
      <c r="L207" s="164">
        <v>13</v>
      </c>
      <c r="M207" s="263">
        <f t="shared" si="34"/>
        <v>0.34210526315789475</v>
      </c>
      <c r="N207" s="166">
        <v>0</v>
      </c>
      <c r="O207" s="164">
        <v>0</v>
      </c>
      <c r="P207" s="167" t="str">
        <f t="shared" si="35"/>
        <v/>
      </c>
      <c r="Q207" s="257" t="str">
        <f t="shared" si="36"/>
        <v/>
      </c>
      <c r="R207" s="257" t="str">
        <f t="shared" si="36"/>
        <v/>
      </c>
      <c r="S207" s="258" t="str">
        <f t="shared" si="37"/>
        <v/>
      </c>
    </row>
    <row r="208" spans="1:19" x14ac:dyDescent="0.25">
      <c r="A208" s="163" t="s">
        <v>471</v>
      </c>
      <c r="B208" s="166">
        <v>0</v>
      </c>
      <c r="C208" s="164">
        <v>0</v>
      </c>
      <c r="D208" s="165" t="str">
        <f t="shared" si="30"/>
        <v/>
      </c>
      <c r="E208" s="166">
        <v>19</v>
      </c>
      <c r="F208" s="164">
        <v>17</v>
      </c>
      <c r="G208" s="167">
        <f t="shared" si="31"/>
        <v>0.89473684210526316</v>
      </c>
      <c r="H208" s="168">
        <f t="shared" si="32"/>
        <v>-1</v>
      </c>
      <c r="I208" s="168">
        <f t="shared" si="32"/>
        <v>-1</v>
      </c>
      <c r="J208" s="258" t="str">
        <f t="shared" si="33"/>
        <v/>
      </c>
      <c r="K208" s="166">
        <v>19</v>
      </c>
      <c r="L208" s="164">
        <v>6</v>
      </c>
      <c r="M208" s="263">
        <f t="shared" si="34"/>
        <v>0.31578947368421051</v>
      </c>
      <c r="N208" s="166">
        <v>19</v>
      </c>
      <c r="O208" s="164">
        <v>17</v>
      </c>
      <c r="P208" s="167">
        <f t="shared" si="35"/>
        <v>0.89473684210526316</v>
      </c>
      <c r="Q208" s="257">
        <f t="shared" si="36"/>
        <v>0</v>
      </c>
      <c r="R208" s="257">
        <f t="shared" si="36"/>
        <v>-0.64705882352941169</v>
      </c>
      <c r="S208" s="258">
        <f t="shared" si="37"/>
        <v>-0.57894736842105265</v>
      </c>
    </row>
    <row r="209" spans="1:19" x14ac:dyDescent="0.25">
      <c r="A209" s="163" t="s">
        <v>602</v>
      </c>
      <c r="B209" s="166">
        <v>0</v>
      </c>
      <c r="C209" s="164">
        <v>0</v>
      </c>
      <c r="D209" s="165" t="str">
        <f t="shared" si="30"/>
        <v/>
      </c>
      <c r="E209" s="166">
        <v>0</v>
      </c>
      <c r="F209" s="164">
        <v>0</v>
      </c>
      <c r="G209" s="167" t="str">
        <f t="shared" si="31"/>
        <v/>
      </c>
      <c r="H209" s="168" t="str">
        <f t="shared" ref="H209:I266" si="38">IFERROR(B209/E209-1,"")</f>
        <v/>
      </c>
      <c r="I209" s="168" t="str">
        <f t="shared" si="38"/>
        <v/>
      </c>
      <c r="J209" s="258" t="str">
        <f t="shared" si="33"/>
        <v/>
      </c>
      <c r="K209" s="166">
        <v>19</v>
      </c>
      <c r="L209" s="164">
        <v>0</v>
      </c>
      <c r="M209" s="263">
        <f t="shared" si="34"/>
        <v>0</v>
      </c>
      <c r="N209" s="166">
        <v>0</v>
      </c>
      <c r="O209" s="164">
        <v>0</v>
      </c>
      <c r="P209" s="167" t="str">
        <f t="shared" si="35"/>
        <v/>
      </c>
      <c r="Q209" s="257" t="str">
        <f t="shared" ref="Q209:R266" si="39">IFERROR(K209/N209-1,"")</f>
        <v/>
      </c>
      <c r="R209" s="257" t="str">
        <f t="shared" si="39"/>
        <v/>
      </c>
      <c r="S209" s="258" t="str">
        <f t="shared" si="37"/>
        <v/>
      </c>
    </row>
    <row r="210" spans="1:19" x14ac:dyDescent="0.25">
      <c r="A210" s="163" t="s">
        <v>491</v>
      </c>
      <c r="B210" s="166">
        <v>0</v>
      </c>
      <c r="C210" s="164">
        <v>0</v>
      </c>
      <c r="D210" s="165" t="str">
        <f t="shared" si="30"/>
        <v/>
      </c>
      <c r="E210" s="166">
        <v>0</v>
      </c>
      <c r="F210" s="164">
        <v>0</v>
      </c>
      <c r="G210" s="167" t="str">
        <f t="shared" si="31"/>
        <v/>
      </c>
      <c r="H210" s="168" t="str">
        <f t="shared" si="38"/>
        <v/>
      </c>
      <c r="I210" s="168" t="str">
        <f t="shared" si="38"/>
        <v/>
      </c>
      <c r="J210" s="258" t="str">
        <f t="shared" si="33"/>
        <v/>
      </c>
      <c r="K210" s="166">
        <v>19</v>
      </c>
      <c r="L210" s="164">
        <v>2</v>
      </c>
      <c r="M210" s="263">
        <f t="shared" si="34"/>
        <v>0.10526315789473684</v>
      </c>
      <c r="N210" s="166">
        <v>19</v>
      </c>
      <c r="O210" s="164">
        <v>18</v>
      </c>
      <c r="P210" s="167">
        <f t="shared" si="35"/>
        <v>0.94736842105263153</v>
      </c>
      <c r="Q210" s="257">
        <f t="shared" si="39"/>
        <v>0</v>
      </c>
      <c r="R210" s="257">
        <f t="shared" si="39"/>
        <v>-0.88888888888888884</v>
      </c>
      <c r="S210" s="258">
        <f t="shared" si="37"/>
        <v>-0.84210526315789469</v>
      </c>
    </row>
    <row r="211" spans="1:19" x14ac:dyDescent="0.25">
      <c r="A211" s="163" t="s">
        <v>390</v>
      </c>
      <c r="B211" s="166">
        <v>0</v>
      </c>
      <c r="C211" s="164">
        <v>0</v>
      </c>
      <c r="D211" s="165" t="str">
        <f t="shared" si="30"/>
        <v/>
      </c>
      <c r="E211" s="166">
        <v>0</v>
      </c>
      <c r="F211" s="164">
        <v>0</v>
      </c>
      <c r="G211" s="167" t="str">
        <f t="shared" si="31"/>
        <v/>
      </c>
      <c r="H211" s="168" t="str">
        <f t="shared" si="38"/>
        <v/>
      </c>
      <c r="I211" s="168" t="str">
        <f t="shared" si="38"/>
        <v/>
      </c>
      <c r="J211" s="258" t="str">
        <f t="shared" si="33"/>
        <v/>
      </c>
      <c r="K211" s="166">
        <v>19</v>
      </c>
      <c r="L211" s="164">
        <v>0</v>
      </c>
      <c r="M211" s="263">
        <f t="shared" si="34"/>
        <v>0</v>
      </c>
      <c r="N211" s="166">
        <v>188</v>
      </c>
      <c r="O211" s="164">
        <v>74</v>
      </c>
      <c r="P211" s="167">
        <f t="shared" si="35"/>
        <v>0.39361702127659576</v>
      </c>
      <c r="Q211" s="257">
        <f t="shared" si="39"/>
        <v>-0.89893617021276595</v>
      </c>
      <c r="R211" s="257">
        <f t="shared" si="39"/>
        <v>-1</v>
      </c>
      <c r="S211" s="258">
        <f t="shared" si="37"/>
        <v>-0.39361702127659576</v>
      </c>
    </row>
    <row r="212" spans="1:19" x14ac:dyDescent="0.25">
      <c r="A212" s="163" t="s">
        <v>343</v>
      </c>
      <c r="B212" s="166">
        <v>0</v>
      </c>
      <c r="C212" s="164">
        <v>0</v>
      </c>
      <c r="D212" s="165" t="str">
        <f t="shared" si="30"/>
        <v/>
      </c>
      <c r="E212" s="166">
        <v>0</v>
      </c>
      <c r="F212" s="164">
        <v>0</v>
      </c>
      <c r="G212" s="167" t="str">
        <f t="shared" si="31"/>
        <v/>
      </c>
      <c r="H212" s="168" t="str">
        <f t="shared" si="38"/>
        <v/>
      </c>
      <c r="I212" s="168" t="str">
        <f t="shared" si="38"/>
        <v/>
      </c>
      <c r="J212" s="258" t="str">
        <f t="shared" si="33"/>
        <v/>
      </c>
      <c r="K212" s="166">
        <v>19</v>
      </c>
      <c r="L212" s="164">
        <v>0</v>
      </c>
      <c r="M212" s="263">
        <f t="shared" si="34"/>
        <v>0</v>
      </c>
      <c r="N212" s="166">
        <v>0</v>
      </c>
      <c r="O212" s="164">
        <v>0</v>
      </c>
      <c r="P212" s="167" t="str">
        <f t="shared" si="35"/>
        <v/>
      </c>
      <c r="Q212" s="257" t="str">
        <f t="shared" si="39"/>
        <v/>
      </c>
      <c r="R212" s="257" t="str">
        <f t="shared" si="39"/>
        <v/>
      </c>
      <c r="S212" s="258" t="str">
        <f t="shared" si="37"/>
        <v/>
      </c>
    </row>
    <row r="213" spans="1:19" x14ac:dyDescent="0.25">
      <c r="A213" s="163" t="s">
        <v>345</v>
      </c>
      <c r="B213" s="166">
        <v>0</v>
      </c>
      <c r="C213" s="164">
        <v>0</v>
      </c>
      <c r="D213" s="165" t="str">
        <f t="shared" si="30"/>
        <v/>
      </c>
      <c r="E213" s="166">
        <v>0</v>
      </c>
      <c r="F213" s="164">
        <v>0</v>
      </c>
      <c r="G213" s="167" t="str">
        <f t="shared" si="31"/>
        <v/>
      </c>
      <c r="H213" s="168" t="str">
        <f t="shared" si="38"/>
        <v/>
      </c>
      <c r="I213" s="168" t="str">
        <f t="shared" si="38"/>
        <v/>
      </c>
      <c r="J213" s="258" t="str">
        <f t="shared" si="33"/>
        <v/>
      </c>
      <c r="K213" s="166">
        <v>19</v>
      </c>
      <c r="L213" s="164">
        <v>0</v>
      </c>
      <c r="M213" s="263">
        <f t="shared" si="34"/>
        <v>0</v>
      </c>
      <c r="N213" s="166">
        <v>76</v>
      </c>
      <c r="O213" s="164">
        <v>28</v>
      </c>
      <c r="P213" s="167">
        <f t="shared" si="35"/>
        <v>0.36842105263157893</v>
      </c>
      <c r="Q213" s="257">
        <f t="shared" si="39"/>
        <v>-0.75</v>
      </c>
      <c r="R213" s="257">
        <f t="shared" si="39"/>
        <v>-1</v>
      </c>
      <c r="S213" s="258">
        <f t="shared" si="37"/>
        <v>-0.36842105263157893</v>
      </c>
    </row>
    <row r="214" spans="1:19" x14ac:dyDescent="0.25">
      <c r="A214" s="163" t="s">
        <v>417</v>
      </c>
      <c r="B214" s="166">
        <v>0</v>
      </c>
      <c r="C214" s="164">
        <v>0</v>
      </c>
      <c r="D214" s="165" t="str">
        <f t="shared" si="30"/>
        <v/>
      </c>
      <c r="E214" s="166">
        <v>0</v>
      </c>
      <c r="F214" s="164">
        <v>0</v>
      </c>
      <c r="G214" s="167" t="str">
        <f t="shared" si="31"/>
        <v/>
      </c>
      <c r="H214" s="168" t="str">
        <f t="shared" si="38"/>
        <v/>
      </c>
      <c r="I214" s="168" t="str">
        <f t="shared" si="38"/>
        <v/>
      </c>
      <c r="J214" s="258" t="str">
        <f t="shared" si="33"/>
        <v/>
      </c>
      <c r="K214" s="166">
        <v>19</v>
      </c>
      <c r="L214" s="164">
        <v>0</v>
      </c>
      <c r="M214" s="263">
        <f t="shared" si="34"/>
        <v>0</v>
      </c>
      <c r="N214" s="166">
        <v>76</v>
      </c>
      <c r="O214" s="164">
        <v>2</v>
      </c>
      <c r="P214" s="167">
        <f t="shared" si="35"/>
        <v>2.6315789473684209E-2</v>
      </c>
      <c r="Q214" s="257">
        <f t="shared" si="39"/>
        <v>-0.75</v>
      </c>
      <c r="R214" s="257">
        <f t="shared" si="39"/>
        <v>-1</v>
      </c>
      <c r="S214" s="258">
        <f t="shared" si="37"/>
        <v>-2.6315789473684209E-2</v>
      </c>
    </row>
    <row r="215" spans="1:19" x14ac:dyDescent="0.25">
      <c r="A215" s="163" t="s">
        <v>507</v>
      </c>
      <c r="B215" s="166">
        <v>0</v>
      </c>
      <c r="C215" s="164">
        <v>0</v>
      </c>
      <c r="D215" s="165" t="str">
        <f t="shared" si="30"/>
        <v/>
      </c>
      <c r="E215" s="166">
        <v>0</v>
      </c>
      <c r="F215" s="164">
        <v>0</v>
      </c>
      <c r="G215" s="167" t="str">
        <f t="shared" si="31"/>
        <v/>
      </c>
      <c r="H215" s="168" t="str">
        <f t="shared" si="38"/>
        <v/>
      </c>
      <c r="I215" s="168" t="str">
        <f t="shared" si="38"/>
        <v/>
      </c>
      <c r="J215" s="258" t="str">
        <f t="shared" si="33"/>
        <v/>
      </c>
      <c r="K215" s="166">
        <v>19</v>
      </c>
      <c r="L215" s="164">
        <v>12</v>
      </c>
      <c r="M215" s="263">
        <f t="shared" si="34"/>
        <v>0.63157894736842102</v>
      </c>
      <c r="N215" s="166">
        <v>0</v>
      </c>
      <c r="O215" s="164">
        <v>0</v>
      </c>
      <c r="P215" s="167" t="str">
        <f t="shared" si="35"/>
        <v/>
      </c>
      <c r="Q215" s="257" t="str">
        <f t="shared" si="39"/>
        <v/>
      </c>
      <c r="R215" s="257" t="str">
        <f t="shared" si="39"/>
        <v/>
      </c>
      <c r="S215" s="258" t="str">
        <f t="shared" si="37"/>
        <v/>
      </c>
    </row>
    <row r="216" spans="1:19" x14ac:dyDescent="0.25">
      <c r="A216" s="163" t="s">
        <v>509</v>
      </c>
      <c r="B216" s="166">
        <v>0</v>
      </c>
      <c r="C216" s="164">
        <v>0</v>
      </c>
      <c r="D216" s="165" t="str">
        <f t="shared" si="30"/>
        <v/>
      </c>
      <c r="E216" s="166">
        <v>0</v>
      </c>
      <c r="F216" s="164">
        <v>0</v>
      </c>
      <c r="G216" s="167" t="str">
        <f t="shared" si="31"/>
        <v/>
      </c>
      <c r="H216" s="168" t="str">
        <f t="shared" si="38"/>
        <v/>
      </c>
      <c r="I216" s="168" t="str">
        <f t="shared" si="38"/>
        <v/>
      </c>
      <c r="J216" s="258" t="str">
        <f t="shared" si="33"/>
        <v/>
      </c>
      <c r="K216" s="166">
        <v>19</v>
      </c>
      <c r="L216" s="164">
        <v>1</v>
      </c>
      <c r="M216" s="263">
        <f t="shared" si="34"/>
        <v>5.2631578947368418E-2</v>
      </c>
      <c r="N216" s="166">
        <v>0</v>
      </c>
      <c r="O216" s="164">
        <v>0</v>
      </c>
      <c r="P216" s="167" t="str">
        <f t="shared" si="35"/>
        <v/>
      </c>
      <c r="Q216" s="257" t="str">
        <f t="shared" si="39"/>
        <v/>
      </c>
      <c r="R216" s="257" t="str">
        <f t="shared" si="39"/>
        <v/>
      </c>
      <c r="S216" s="258" t="str">
        <f t="shared" si="37"/>
        <v/>
      </c>
    </row>
    <row r="217" spans="1:19" x14ac:dyDescent="0.25">
      <c r="A217" s="163" t="s">
        <v>511</v>
      </c>
      <c r="B217" s="166">
        <v>0</v>
      </c>
      <c r="C217" s="164">
        <v>0</v>
      </c>
      <c r="D217" s="165" t="str">
        <f t="shared" si="30"/>
        <v/>
      </c>
      <c r="E217" s="166">
        <v>0</v>
      </c>
      <c r="F217" s="164">
        <v>0</v>
      </c>
      <c r="G217" s="167" t="str">
        <f t="shared" si="31"/>
        <v/>
      </c>
      <c r="H217" s="168" t="str">
        <f t="shared" si="38"/>
        <v/>
      </c>
      <c r="I217" s="168" t="str">
        <f t="shared" si="38"/>
        <v/>
      </c>
      <c r="J217" s="258" t="str">
        <f t="shared" si="33"/>
        <v/>
      </c>
      <c r="K217" s="166">
        <v>19</v>
      </c>
      <c r="L217" s="164">
        <v>1</v>
      </c>
      <c r="M217" s="263">
        <f t="shared" si="34"/>
        <v>5.2631578947368418E-2</v>
      </c>
      <c r="N217" s="166">
        <v>19</v>
      </c>
      <c r="O217" s="164">
        <v>4</v>
      </c>
      <c r="P217" s="167">
        <f t="shared" si="35"/>
        <v>0.21052631578947367</v>
      </c>
      <c r="Q217" s="257">
        <f t="shared" si="39"/>
        <v>0</v>
      </c>
      <c r="R217" s="257">
        <f t="shared" si="39"/>
        <v>-0.75</v>
      </c>
      <c r="S217" s="258">
        <f t="shared" si="37"/>
        <v>-0.15789473684210525</v>
      </c>
    </row>
    <row r="218" spans="1:19" x14ac:dyDescent="0.25">
      <c r="A218" s="163" t="s">
        <v>603</v>
      </c>
      <c r="B218" s="166">
        <v>0</v>
      </c>
      <c r="C218" s="164">
        <v>0</v>
      </c>
      <c r="D218" s="165" t="str">
        <f t="shared" si="30"/>
        <v/>
      </c>
      <c r="E218" s="166">
        <v>0</v>
      </c>
      <c r="F218" s="164">
        <v>0</v>
      </c>
      <c r="G218" s="167" t="str">
        <f t="shared" si="31"/>
        <v/>
      </c>
      <c r="H218" s="168" t="str">
        <f t="shared" si="38"/>
        <v/>
      </c>
      <c r="I218" s="168" t="str">
        <f t="shared" si="38"/>
        <v/>
      </c>
      <c r="J218" s="258" t="str">
        <f t="shared" si="33"/>
        <v/>
      </c>
      <c r="K218" s="166">
        <v>19</v>
      </c>
      <c r="L218" s="164">
        <v>0</v>
      </c>
      <c r="M218" s="263">
        <f t="shared" si="34"/>
        <v>0</v>
      </c>
      <c r="N218" s="166">
        <v>0</v>
      </c>
      <c r="O218" s="164">
        <v>0</v>
      </c>
      <c r="P218" s="167" t="str">
        <f t="shared" si="35"/>
        <v/>
      </c>
      <c r="Q218" s="257" t="str">
        <f t="shared" si="39"/>
        <v/>
      </c>
      <c r="R218" s="257" t="str">
        <f t="shared" si="39"/>
        <v/>
      </c>
      <c r="S218" s="258" t="str">
        <f t="shared" si="37"/>
        <v/>
      </c>
    </row>
    <row r="219" spans="1:19" x14ac:dyDescent="0.25">
      <c r="A219" s="163" t="s">
        <v>515</v>
      </c>
      <c r="B219" s="166">
        <v>0</v>
      </c>
      <c r="C219" s="164">
        <v>0</v>
      </c>
      <c r="D219" s="165" t="str">
        <f t="shared" si="30"/>
        <v/>
      </c>
      <c r="E219" s="166">
        <v>0</v>
      </c>
      <c r="F219" s="164">
        <v>0</v>
      </c>
      <c r="G219" s="167" t="str">
        <f t="shared" si="31"/>
        <v/>
      </c>
      <c r="H219" s="168" t="str">
        <f t="shared" si="38"/>
        <v/>
      </c>
      <c r="I219" s="168" t="str">
        <f t="shared" si="38"/>
        <v/>
      </c>
      <c r="J219" s="258" t="str">
        <f t="shared" si="33"/>
        <v/>
      </c>
      <c r="K219" s="166">
        <v>19</v>
      </c>
      <c r="L219" s="164">
        <v>8</v>
      </c>
      <c r="M219" s="263">
        <f t="shared" si="34"/>
        <v>0.42105263157894735</v>
      </c>
      <c r="N219" s="166">
        <v>0</v>
      </c>
      <c r="O219" s="164">
        <v>0</v>
      </c>
      <c r="P219" s="167" t="str">
        <f t="shared" si="35"/>
        <v/>
      </c>
      <c r="Q219" s="257" t="str">
        <f t="shared" si="39"/>
        <v/>
      </c>
      <c r="R219" s="257" t="str">
        <f t="shared" si="39"/>
        <v/>
      </c>
      <c r="S219" s="258" t="str">
        <f t="shared" si="37"/>
        <v/>
      </c>
    </row>
    <row r="220" spans="1:19" x14ac:dyDescent="0.25">
      <c r="A220" s="163" t="s">
        <v>516</v>
      </c>
      <c r="B220" s="166">
        <v>0</v>
      </c>
      <c r="C220" s="164">
        <v>0</v>
      </c>
      <c r="D220" s="165" t="str">
        <f t="shared" si="30"/>
        <v/>
      </c>
      <c r="E220" s="166">
        <v>0</v>
      </c>
      <c r="F220" s="164">
        <v>0</v>
      </c>
      <c r="G220" s="167" t="str">
        <f t="shared" si="31"/>
        <v/>
      </c>
      <c r="H220" s="168" t="str">
        <f t="shared" si="38"/>
        <v/>
      </c>
      <c r="I220" s="168" t="str">
        <f t="shared" si="38"/>
        <v/>
      </c>
      <c r="J220" s="258" t="str">
        <f t="shared" si="33"/>
        <v/>
      </c>
      <c r="K220" s="166">
        <v>19</v>
      </c>
      <c r="L220" s="164">
        <v>0</v>
      </c>
      <c r="M220" s="263">
        <f t="shared" si="34"/>
        <v>0</v>
      </c>
      <c r="N220" s="166">
        <v>19</v>
      </c>
      <c r="O220" s="164">
        <v>5</v>
      </c>
      <c r="P220" s="167">
        <f t="shared" si="35"/>
        <v>0.26315789473684209</v>
      </c>
      <c r="Q220" s="257">
        <f t="shared" si="39"/>
        <v>0</v>
      </c>
      <c r="R220" s="257">
        <f t="shared" si="39"/>
        <v>-1</v>
      </c>
      <c r="S220" s="258">
        <f t="shared" si="37"/>
        <v>-0.26315789473684209</v>
      </c>
    </row>
    <row r="221" spans="1:19" x14ac:dyDescent="0.25">
      <c r="A221" s="163" t="s">
        <v>396</v>
      </c>
      <c r="B221" s="166">
        <v>0</v>
      </c>
      <c r="C221" s="164">
        <v>0</v>
      </c>
      <c r="D221" s="165" t="str">
        <f t="shared" si="30"/>
        <v/>
      </c>
      <c r="E221" s="166">
        <v>0</v>
      </c>
      <c r="F221" s="164">
        <v>0</v>
      </c>
      <c r="G221" s="167" t="str">
        <f t="shared" si="31"/>
        <v/>
      </c>
      <c r="H221" s="168" t="str">
        <f t="shared" si="38"/>
        <v/>
      </c>
      <c r="I221" s="168" t="str">
        <f t="shared" si="38"/>
        <v/>
      </c>
      <c r="J221" s="258" t="str">
        <f t="shared" si="33"/>
        <v/>
      </c>
      <c r="K221" s="166">
        <v>19</v>
      </c>
      <c r="L221" s="164">
        <v>0</v>
      </c>
      <c r="M221" s="263">
        <f t="shared" si="34"/>
        <v>0</v>
      </c>
      <c r="N221" s="166">
        <v>19</v>
      </c>
      <c r="O221" s="164">
        <v>1</v>
      </c>
      <c r="P221" s="167">
        <f t="shared" si="35"/>
        <v>5.2631578947368418E-2</v>
      </c>
      <c r="Q221" s="257">
        <f t="shared" si="39"/>
        <v>0</v>
      </c>
      <c r="R221" s="257">
        <f t="shared" si="39"/>
        <v>-1</v>
      </c>
      <c r="S221" s="258">
        <f t="shared" si="37"/>
        <v>-5.2631578947368418E-2</v>
      </c>
    </row>
    <row r="222" spans="1:19" x14ac:dyDescent="0.25">
      <c r="A222" s="163" t="s">
        <v>517</v>
      </c>
      <c r="B222" s="166">
        <v>0</v>
      </c>
      <c r="C222" s="164">
        <v>0</v>
      </c>
      <c r="D222" s="165" t="str">
        <f t="shared" si="30"/>
        <v/>
      </c>
      <c r="E222" s="166">
        <v>0</v>
      </c>
      <c r="F222" s="164">
        <v>0</v>
      </c>
      <c r="G222" s="167" t="str">
        <f t="shared" si="31"/>
        <v/>
      </c>
      <c r="H222" s="168" t="str">
        <f t="shared" si="38"/>
        <v/>
      </c>
      <c r="I222" s="168" t="str">
        <f t="shared" si="38"/>
        <v/>
      </c>
      <c r="J222" s="258" t="str">
        <f t="shared" si="33"/>
        <v/>
      </c>
      <c r="K222" s="166">
        <v>19</v>
      </c>
      <c r="L222" s="164">
        <v>1</v>
      </c>
      <c r="M222" s="263">
        <f t="shared" si="34"/>
        <v>5.2631578947368418E-2</v>
      </c>
      <c r="N222" s="166">
        <v>19</v>
      </c>
      <c r="O222" s="164">
        <v>18</v>
      </c>
      <c r="P222" s="167">
        <f t="shared" si="35"/>
        <v>0.94736842105263153</v>
      </c>
      <c r="Q222" s="257">
        <f t="shared" si="39"/>
        <v>0</v>
      </c>
      <c r="R222" s="257">
        <f t="shared" si="39"/>
        <v>-0.94444444444444442</v>
      </c>
      <c r="S222" s="258">
        <f t="shared" si="37"/>
        <v>-0.89473684210526305</v>
      </c>
    </row>
    <row r="223" spans="1:19" x14ac:dyDescent="0.25">
      <c r="A223" s="163" t="s">
        <v>526</v>
      </c>
      <c r="B223" s="166">
        <v>0</v>
      </c>
      <c r="C223" s="164">
        <v>0</v>
      </c>
      <c r="D223" s="165" t="str">
        <f t="shared" si="30"/>
        <v/>
      </c>
      <c r="E223" s="166">
        <v>0</v>
      </c>
      <c r="F223" s="164">
        <v>0</v>
      </c>
      <c r="G223" s="167" t="str">
        <f t="shared" si="31"/>
        <v/>
      </c>
      <c r="H223" s="168" t="str">
        <f t="shared" si="38"/>
        <v/>
      </c>
      <c r="I223" s="168" t="str">
        <f t="shared" si="38"/>
        <v/>
      </c>
      <c r="J223" s="258" t="str">
        <f t="shared" si="33"/>
        <v/>
      </c>
      <c r="K223" s="166">
        <v>19</v>
      </c>
      <c r="L223" s="164">
        <v>13</v>
      </c>
      <c r="M223" s="263">
        <f t="shared" si="34"/>
        <v>0.68421052631578949</v>
      </c>
      <c r="N223" s="166">
        <v>0</v>
      </c>
      <c r="O223" s="164">
        <v>0</v>
      </c>
      <c r="P223" s="167" t="str">
        <f t="shared" si="35"/>
        <v/>
      </c>
      <c r="Q223" s="257" t="str">
        <f t="shared" si="39"/>
        <v/>
      </c>
      <c r="R223" s="257" t="str">
        <f t="shared" si="39"/>
        <v/>
      </c>
      <c r="S223" s="258" t="str">
        <f t="shared" si="37"/>
        <v/>
      </c>
    </row>
    <row r="224" spans="1:19" x14ac:dyDescent="0.25">
      <c r="A224" s="163" t="s">
        <v>528</v>
      </c>
      <c r="B224" s="166">
        <v>0</v>
      </c>
      <c r="C224" s="164">
        <v>0</v>
      </c>
      <c r="D224" s="165" t="str">
        <f t="shared" si="30"/>
        <v/>
      </c>
      <c r="E224" s="166">
        <v>0</v>
      </c>
      <c r="F224" s="164">
        <v>0</v>
      </c>
      <c r="G224" s="167" t="str">
        <f t="shared" si="31"/>
        <v/>
      </c>
      <c r="H224" s="168" t="str">
        <f t="shared" si="38"/>
        <v/>
      </c>
      <c r="I224" s="168" t="str">
        <f t="shared" si="38"/>
        <v/>
      </c>
      <c r="J224" s="258" t="str">
        <f t="shared" si="33"/>
        <v/>
      </c>
      <c r="K224" s="166">
        <v>19</v>
      </c>
      <c r="L224" s="164">
        <v>13</v>
      </c>
      <c r="M224" s="263">
        <f t="shared" si="34"/>
        <v>0.68421052631578949</v>
      </c>
      <c r="N224" s="166">
        <v>38</v>
      </c>
      <c r="O224" s="164">
        <v>25</v>
      </c>
      <c r="P224" s="167">
        <f t="shared" si="35"/>
        <v>0.65789473684210531</v>
      </c>
      <c r="Q224" s="257">
        <f t="shared" si="39"/>
        <v>-0.5</v>
      </c>
      <c r="R224" s="257">
        <f t="shared" si="39"/>
        <v>-0.48</v>
      </c>
      <c r="S224" s="258">
        <f t="shared" si="37"/>
        <v>2.6315789473684181E-2</v>
      </c>
    </row>
    <row r="225" spans="1:19" x14ac:dyDescent="0.25">
      <c r="A225" s="163" t="s">
        <v>604</v>
      </c>
      <c r="B225" s="166">
        <v>0</v>
      </c>
      <c r="C225" s="164">
        <v>0</v>
      </c>
      <c r="D225" s="165" t="str">
        <f t="shared" si="30"/>
        <v/>
      </c>
      <c r="E225" s="166">
        <v>0</v>
      </c>
      <c r="F225" s="164">
        <v>0</v>
      </c>
      <c r="G225" s="167" t="str">
        <f t="shared" si="31"/>
        <v/>
      </c>
      <c r="H225" s="168" t="str">
        <f t="shared" si="38"/>
        <v/>
      </c>
      <c r="I225" s="168" t="str">
        <f t="shared" si="38"/>
        <v/>
      </c>
      <c r="J225" s="258" t="str">
        <f t="shared" si="33"/>
        <v/>
      </c>
      <c r="K225" s="166">
        <v>19</v>
      </c>
      <c r="L225" s="164">
        <v>12</v>
      </c>
      <c r="M225" s="263">
        <f t="shared" si="34"/>
        <v>0.63157894736842102</v>
      </c>
      <c r="N225" s="166">
        <v>0</v>
      </c>
      <c r="O225" s="164">
        <v>0</v>
      </c>
      <c r="P225" s="167" t="str">
        <f t="shared" si="35"/>
        <v/>
      </c>
      <c r="Q225" s="257" t="str">
        <f t="shared" si="39"/>
        <v/>
      </c>
      <c r="R225" s="257" t="str">
        <f t="shared" si="39"/>
        <v/>
      </c>
      <c r="S225" s="258" t="str">
        <f t="shared" si="37"/>
        <v/>
      </c>
    </row>
    <row r="226" spans="1:19" x14ac:dyDescent="0.25">
      <c r="A226" s="163" t="s">
        <v>530</v>
      </c>
      <c r="B226" s="166">
        <v>0</v>
      </c>
      <c r="C226" s="164">
        <v>0</v>
      </c>
      <c r="D226" s="165" t="str">
        <f t="shared" si="30"/>
        <v/>
      </c>
      <c r="E226" s="166">
        <v>0</v>
      </c>
      <c r="F226" s="164">
        <v>0</v>
      </c>
      <c r="G226" s="167" t="str">
        <f t="shared" si="31"/>
        <v/>
      </c>
      <c r="H226" s="168" t="str">
        <f t="shared" si="38"/>
        <v/>
      </c>
      <c r="I226" s="168" t="str">
        <f t="shared" si="38"/>
        <v/>
      </c>
      <c r="J226" s="258" t="str">
        <f t="shared" si="33"/>
        <v/>
      </c>
      <c r="K226" s="166">
        <v>19</v>
      </c>
      <c r="L226" s="164">
        <v>13</v>
      </c>
      <c r="M226" s="263">
        <f t="shared" si="34"/>
        <v>0.68421052631578949</v>
      </c>
      <c r="N226" s="166">
        <v>0</v>
      </c>
      <c r="O226" s="164">
        <v>0</v>
      </c>
      <c r="P226" s="167" t="str">
        <f t="shared" si="35"/>
        <v/>
      </c>
      <c r="Q226" s="257" t="str">
        <f t="shared" si="39"/>
        <v/>
      </c>
      <c r="R226" s="257" t="str">
        <f t="shared" si="39"/>
        <v/>
      </c>
      <c r="S226" s="258" t="str">
        <f t="shared" si="37"/>
        <v/>
      </c>
    </row>
    <row r="227" spans="1:19" x14ac:dyDescent="0.25">
      <c r="A227" s="163" t="s">
        <v>538</v>
      </c>
      <c r="B227" s="166">
        <v>0</v>
      </c>
      <c r="C227" s="164">
        <v>0</v>
      </c>
      <c r="D227" s="165" t="str">
        <f t="shared" si="30"/>
        <v/>
      </c>
      <c r="E227" s="166">
        <v>0</v>
      </c>
      <c r="F227" s="164">
        <v>0</v>
      </c>
      <c r="G227" s="167" t="str">
        <f t="shared" si="31"/>
        <v/>
      </c>
      <c r="H227" s="168" t="str">
        <f t="shared" si="38"/>
        <v/>
      </c>
      <c r="I227" s="168" t="str">
        <f t="shared" si="38"/>
        <v/>
      </c>
      <c r="J227" s="258" t="str">
        <f t="shared" si="33"/>
        <v/>
      </c>
      <c r="K227" s="166">
        <v>19</v>
      </c>
      <c r="L227" s="164">
        <v>1</v>
      </c>
      <c r="M227" s="263">
        <f t="shared" si="34"/>
        <v>5.2631578947368418E-2</v>
      </c>
      <c r="N227" s="166">
        <v>19</v>
      </c>
      <c r="O227" s="164">
        <v>6</v>
      </c>
      <c r="P227" s="167">
        <f t="shared" si="35"/>
        <v>0.31578947368421051</v>
      </c>
      <c r="Q227" s="257">
        <f t="shared" si="39"/>
        <v>0</v>
      </c>
      <c r="R227" s="257">
        <f t="shared" si="39"/>
        <v>-0.83333333333333337</v>
      </c>
      <c r="S227" s="258">
        <f t="shared" si="37"/>
        <v>-0.26315789473684209</v>
      </c>
    </row>
    <row r="228" spans="1:19" x14ac:dyDescent="0.25">
      <c r="A228" s="163" t="s">
        <v>518</v>
      </c>
      <c r="B228" s="166">
        <v>0</v>
      </c>
      <c r="C228" s="164">
        <v>0</v>
      </c>
      <c r="D228" s="165" t="str">
        <f t="shared" si="30"/>
        <v/>
      </c>
      <c r="E228" s="166">
        <v>0</v>
      </c>
      <c r="F228" s="164">
        <v>0</v>
      </c>
      <c r="G228" s="167" t="str">
        <f t="shared" si="31"/>
        <v/>
      </c>
      <c r="H228" s="168" t="str">
        <f t="shared" si="38"/>
        <v/>
      </c>
      <c r="I228" s="168" t="str">
        <f t="shared" si="38"/>
        <v/>
      </c>
      <c r="J228" s="258" t="str">
        <f t="shared" si="33"/>
        <v/>
      </c>
      <c r="K228" s="166">
        <v>10</v>
      </c>
      <c r="L228" s="164">
        <v>10</v>
      </c>
      <c r="M228" s="263">
        <f t="shared" si="34"/>
        <v>1</v>
      </c>
      <c r="N228" s="166">
        <v>19</v>
      </c>
      <c r="O228" s="164">
        <v>0</v>
      </c>
      <c r="P228" s="167">
        <f t="shared" si="35"/>
        <v>0</v>
      </c>
      <c r="Q228" s="257">
        <f t="shared" si="39"/>
        <v>-0.47368421052631582</v>
      </c>
      <c r="R228" s="257" t="str">
        <f t="shared" si="39"/>
        <v/>
      </c>
      <c r="S228" s="258">
        <f t="shared" si="37"/>
        <v>1</v>
      </c>
    </row>
    <row r="229" spans="1:19" x14ac:dyDescent="0.25">
      <c r="A229" s="163" t="s">
        <v>348</v>
      </c>
      <c r="B229" s="166">
        <v>0</v>
      </c>
      <c r="C229" s="164">
        <v>0</v>
      </c>
      <c r="D229" s="165" t="str">
        <f t="shared" si="30"/>
        <v/>
      </c>
      <c r="E229" s="166">
        <v>0</v>
      </c>
      <c r="F229" s="164">
        <v>0</v>
      </c>
      <c r="G229" s="167" t="str">
        <f t="shared" si="31"/>
        <v/>
      </c>
      <c r="H229" s="168" t="str">
        <f t="shared" si="38"/>
        <v/>
      </c>
      <c r="I229" s="168" t="str">
        <f t="shared" si="38"/>
        <v/>
      </c>
      <c r="J229" s="258" t="str">
        <f t="shared" si="33"/>
        <v/>
      </c>
      <c r="K229" s="166">
        <v>9</v>
      </c>
      <c r="L229" s="164">
        <v>9</v>
      </c>
      <c r="M229" s="263">
        <f t="shared" si="34"/>
        <v>1</v>
      </c>
      <c r="N229" s="166">
        <v>0</v>
      </c>
      <c r="O229" s="164">
        <v>0</v>
      </c>
      <c r="P229" s="167" t="str">
        <f t="shared" si="35"/>
        <v/>
      </c>
      <c r="Q229" s="257" t="str">
        <f t="shared" si="39"/>
        <v/>
      </c>
      <c r="R229" s="257" t="str">
        <f t="shared" si="39"/>
        <v/>
      </c>
      <c r="S229" s="258" t="str">
        <f t="shared" si="37"/>
        <v/>
      </c>
    </row>
    <row r="230" spans="1:19" x14ac:dyDescent="0.25">
      <c r="A230" s="163" t="s">
        <v>506</v>
      </c>
      <c r="B230" s="166">
        <v>0</v>
      </c>
      <c r="C230" s="164">
        <v>0</v>
      </c>
      <c r="D230" s="165" t="str">
        <f t="shared" si="30"/>
        <v/>
      </c>
      <c r="E230" s="166">
        <v>19</v>
      </c>
      <c r="F230" s="164">
        <v>0</v>
      </c>
      <c r="G230" s="167">
        <f t="shared" si="31"/>
        <v>0</v>
      </c>
      <c r="H230" s="168">
        <f t="shared" si="38"/>
        <v>-1</v>
      </c>
      <c r="I230" s="168" t="str">
        <f t="shared" si="38"/>
        <v/>
      </c>
      <c r="J230" s="258" t="str">
        <f t="shared" si="33"/>
        <v/>
      </c>
      <c r="K230" s="166">
        <v>6</v>
      </c>
      <c r="L230" s="164">
        <v>6</v>
      </c>
      <c r="M230" s="263">
        <f t="shared" si="34"/>
        <v>1</v>
      </c>
      <c r="N230" s="166">
        <v>81</v>
      </c>
      <c r="O230" s="164">
        <v>11</v>
      </c>
      <c r="P230" s="167">
        <f t="shared" si="35"/>
        <v>0.13580246913580246</v>
      </c>
      <c r="Q230" s="257">
        <f t="shared" si="39"/>
        <v>-0.92592592592592593</v>
      </c>
      <c r="R230" s="257">
        <f t="shared" si="39"/>
        <v>-0.45454545454545459</v>
      </c>
      <c r="S230" s="258">
        <f t="shared" si="37"/>
        <v>0.86419753086419759</v>
      </c>
    </row>
    <row r="231" spans="1:19" x14ac:dyDescent="0.25">
      <c r="A231" s="163" t="s">
        <v>470</v>
      </c>
      <c r="B231" s="166">
        <v>0</v>
      </c>
      <c r="C231" s="164">
        <v>0</v>
      </c>
      <c r="D231" s="165" t="str">
        <f t="shared" si="30"/>
        <v/>
      </c>
      <c r="E231" s="166">
        <v>0</v>
      </c>
      <c r="F231" s="164">
        <v>0</v>
      </c>
      <c r="G231" s="167" t="str">
        <f t="shared" si="31"/>
        <v/>
      </c>
      <c r="H231" s="168" t="str">
        <f t="shared" si="38"/>
        <v/>
      </c>
      <c r="I231" s="168" t="str">
        <f t="shared" si="38"/>
        <v/>
      </c>
      <c r="J231" s="258" t="str">
        <f t="shared" si="33"/>
        <v/>
      </c>
      <c r="K231" s="166">
        <v>0</v>
      </c>
      <c r="L231" s="164">
        <v>0</v>
      </c>
      <c r="M231" s="263" t="str">
        <f t="shared" si="34"/>
        <v/>
      </c>
      <c r="N231" s="166">
        <v>57</v>
      </c>
      <c r="O231" s="164">
        <v>28</v>
      </c>
      <c r="P231" s="167">
        <f t="shared" si="35"/>
        <v>0.49122807017543857</v>
      </c>
      <c r="Q231" s="257">
        <f t="shared" si="39"/>
        <v>-1</v>
      </c>
      <c r="R231" s="257">
        <f t="shared" si="39"/>
        <v>-1</v>
      </c>
      <c r="S231" s="258" t="str">
        <f t="shared" si="37"/>
        <v/>
      </c>
    </row>
    <row r="232" spans="1:19" x14ac:dyDescent="0.25">
      <c r="A232" s="163" t="s">
        <v>624</v>
      </c>
      <c r="B232" s="166">
        <v>0</v>
      </c>
      <c r="C232" s="164">
        <v>0</v>
      </c>
      <c r="D232" s="165" t="str">
        <f t="shared" si="30"/>
        <v/>
      </c>
      <c r="E232" s="166">
        <v>57</v>
      </c>
      <c r="F232" s="164">
        <v>6</v>
      </c>
      <c r="G232" s="167">
        <f t="shared" si="31"/>
        <v>0.10526315789473684</v>
      </c>
      <c r="H232" s="168">
        <f t="shared" si="38"/>
        <v>-1</v>
      </c>
      <c r="I232" s="168">
        <f t="shared" si="38"/>
        <v>-1</v>
      </c>
      <c r="J232" s="258" t="str">
        <f t="shared" si="33"/>
        <v/>
      </c>
      <c r="K232" s="166">
        <v>0</v>
      </c>
      <c r="L232" s="164">
        <v>0</v>
      </c>
      <c r="M232" s="263" t="str">
        <f t="shared" si="34"/>
        <v/>
      </c>
      <c r="N232" s="166">
        <v>57</v>
      </c>
      <c r="O232" s="164">
        <v>6</v>
      </c>
      <c r="P232" s="167">
        <f t="shared" si="35"/>
        <v>0.10526315789473684</v>
      </c>
      <c r="Q232" s="257">
        <f t="shared" si="39"/>
        <v>-1</v>
      </c>
      <c r="R232" s="257">
        <f t="shared" si="39"/>
        <v>-1</v>
      </c>
      <c r="S232" s="258" t="str">
        <f t="shared" si="37"/>
        <v/>
      </c>
    </row>
    <row r="233" spans="1:19" x14ac:dyDescent="0.25">
      <c r="A233" s="163" t="s">
        <v>472</v>
      </c>
      <c r="B233" s="166">
        <v>0</v>
      </c>
      <c r="C233" s="164">
        <v>0</v>
      </c>
      <c r="D233" s="165" t="str">
        <f t="shared" si="30"/>
        <v/>
      </c>
      <c r="E233" s="166">
        <v>19</v>
      </c>
      <c r="F233" s="164">
        <v>0</v>
      </c>
      <c r="G233" s="167">
        <f t="shared" si="31"/>
        <v>0</v>
      </c>
      <c r="H233" s="168">
        <f t="shared" si="38"/>
        <v>-1</v>
      </c>
      <c r="I233" s="168" t="str">
        <f t="shared" si="38"/>
        <v/>
      </c>
      <c r="J233" s="258" t="str">
        <f t="shared" si="33"/>
        <v/>
      </c>
      <c r="K233" s="166">
        <v>0</v>
      </c>
      <c r="L233" s="164">
        <v>0</v>
      </c>
      <c r="M233" s="263" t="str">
        <f t="shared" si="34"/>
        <v/>
      </c>
      <c r="N233" s="166">
        <v>95</v>
      </c>
      <c r="O233" s="164">
        <v>46</v>
      </c>
      <c r="P233" s="167">
        <f t="shared" si="35"/>
        <v>0.48421052631578948</v>
      </c>
      <c r="Q233" s="257">
        <f t="shared" si="39"/>
        <v>-1</v>
      </c>
      <c r="R233" s="257">
        <f t="shared" si="39"/>
        <v>-1</v>
      </c>
      <c r="S233" s="258" t="str">
        <f t="shared" si="37"/>
        <v/>
      </c>
    </row>
    <row r="234" spans="1:19" x14ac:dyDescent="0.25">
      <c r="A234" s="163" t="s">
        <v>474</v>
      </c>
      <c r="B234" s="166">
        <v>0</v>
      </c>
      <c r="C234" s="164">
        <v>0</v>
      </c>
      <c r="D234" s="165" t="str">
        <f t="shared" si="30"/>
        <v/>
      </c>
      <c r="E234" s="166">
        <v>0</v>
      </c>
      <c r="F234" s="164">
        <v>0</v>
      </c>
      <c r="G234" s="167" t="str">
        <f t="shared" si="31"/>
        <v/>
      </c>
      <c r="H234" s="168" t="str">
        <f t="shared" si="38"/>
        <v/>
      </c>
      <c r="I234" s="168" t="str">
        <f t="shared" si="38"/>
        <v/>
      </c>
      <c r="J234" s="258" t="str">
        <f t="shared" si="33"/>
        <v/>
      </c>
      <c r="K234" s="166">
        <v>0</v>
      </c>
      <c r="L234" s="164">
        <v>0</v>
      </c>
      <c r="M234" s="263" t="str">
        <f t="shared" si="34"/>
        <v/>
      </c>
      <c r="N234" s="166">
        <v>19</v>
      </c>
      <c r="O234" s="164">
        <v>0</v>
      </c>
      <c r="P234" s="167">
        <f t="shared" si="35"/>
        <v>0</v>
      </c>
      <c r="Q234" s="257">
        <f t="shared" si="39"/>
        <v>-1</v>
      </c>
      <c r="R234" s="257" t="str">
        <f t="shared" si="39"/>
        <v/>
      </c>
      <c r="S234" s="258" t="str">
        <f t="shared" si="37"/>
        <v/>
      </c>
    </row>
    <row r="235" spans="1:19" x14ac:dyDescent="0.25">
      <c r="A235" s="163" t="s">
        <v>406</v>
      </c>
      <c r="B235" s="166">
        <v>0</v>
      </c>
      <c r="C235" s="164">
        <v>0</v>
      </c>
      <c r="D235" s="165" t="str">
        <f t="shared" si="30"/>
        <v/>
      </c>
      <c r="E235" s="166">
        <v>19</v>
      </c>
      <c r="F235" s="164">
        <v>0</v>
      </c>
      <c r="G235" s="167">
        <f t="shared" si="31"/>
        <v>0</v>
      </c>
      <c r="H235" s="168">
        <f t="shared" si="38"/>
        <v>-1</v>
      </c>
      <c r="I235" s="168" t="str">
        <f t="shared" si="38"/>
        <v/>
      </c>
      <c r="J235" s="258" t="str">
        <f t="shared" si="33"/>
        <v/>
      </c>
      <c r="K235" s="166">
        <v>0</v>
      </c>
      <c r="L235" s="164">
        <v>0</v>
      </c>
      <c r="M235" s="263" t="str">
        <f t="shared" si="34"/>
        <v/>
      </c>
      <c r="N235" s="166">
        <v>57</v>
      </c>
      <c r="O235" s="164">
        <v>10</v>
      </c>
      <c r="P235" s="167">
        <f t="shared" si="35"/>
        <v>0.17543859649122806</v>
      </c>
      <c r="Q235" s="257">
        <f t="shared" si="39"/>
        <v>-1</v>
      </c>
      <c r="R235" s="257">
        <f t="shared" si="39"/>
        <v>-1</v>
      </c>
      <c r="S235" s="258" t="str">
        <f t="shared" si="37"/>
        <v/>
      </c>
    </row>
    <row r="236" spans="1:19" x14ac:dyDescent="0.25">
      <c r="A236" s="163" t="s">
        <v>407</v>
      </c>
      <c r="B236" s="166">
        <v>0</v>
      </c>
      <c r="C236" s="164">
        <v>0</v>
      </c>
      <c r="D236" s="165" t="str">
        <f t="shared" si="30"/>
        <v/>
      </c>
      <c r="E236" s="166">
        <v>19</v>
      </c>
      <c r="F236" s="164">
        <v>3</v>
      </c>
      <c r="G236" s="167">
        <f t="shared" si="31"/>
        <v>0.15789473684210525</v>
      </c>
      <c r="H236" s="168">
        <f t="shared" si="38"/>
        <v>-1</v>
      </c>
      <c r="I236" s="168">
        <f t="shared" si="38"/>
        <v>-1</v>
      </c>
      <c r="J236" s="258" t="str">
        <f t="shared" si="33"/>
        <v/>
      </c>
      <c r="K236" s="166">
        <v>0</v>
      </c>
      <c r="L236" s="164">
        <v>0</v>
      </c>
      <c r="M236" s="263" t="str">
        <f t="shared" si="34"/>
        <v/>
      </c>
      <c r="N236" s="166">
        <v>171</v>
      </c>
      <c r="O236" s="164">
        <v>74</v>
      </c>
      <c r="P236" s="167">
        <f t="shared" si="35"/>
        <v>0.43274853801169588</v>
      </c>
      <c r="Q236" s="257">
        <f t="shared" si="39"/>
        <v>-1</v>
      </c>
      <c r="R236" s="257">
        <f t="shared" si="39"/>
        <v>-1</v>
      </c>
      <c r="S236" s="258" t="str">
        <f t="shared" si="37"/>
        <v/>
      </c>
    </row>
    <row r="237" spans="1:19" x14ac:dyDescent="0.25">
      <c r="A237" s="163" t="s">
        <v>476</v>
      </c>
      <c r="B237" s="166">
        <v>0</v>
      </c>
      <c r="C237" s="164">
        <v>0</v>
      </c>
      <c r="D237" s="165" t="str">
        <f t="shared" si="30"/>
        <v/>
      </c>
      <c r="E237" s="166">
        <v>0</v>
      </c>
      <c r="F237" s="164">
        <v>0</v>
      </c>
      <c r="G237" s="167" t="str">
        <f t="shared" si="31"/>
        <v/>
      </c>
      <c r="H237" s="168" t="str">
        <f t="shared" si="38"/>
        <v/>
      </c>
      <c r="I237" s="168" t="str">
        <f t="shared" si="38"/>
        <v/>
      </c>
      <c r="J237" s="258" t="str">
        <f t="shared" si="33"/>
        <v/>
      </c>
      <c r="K237" s="166">
        <v>0</v>
      </c>
      <c r="L237" s="164">
        <v>0</v>
      </c>
      <c r="M237" s="263" t="str">
        <f t="shared" si="34"/>
        <v/>
      </c>
      <c r="N237" s="166">
        <v>13</v>
      </c>
      <c r="O237" s="164">
        <v>13</v>
      </c>
      <c r="P237" s="167">
        <f t="shared" si="35"/>
        <v>1</v>
      </c>
      <c r="Q237" s="257">
        <f t="shared" si="39"/>
        <v>-1</v>
      </c>
      <c r="R237" s="257">
        <f t="shared" si="39"/>
        <v>-1</v>
      </c>
      <c r="S237" s="258" t="str">
        <f t="shared" si="37"/>
        <v/>
      </c>
    </row>
    <row r="238" spans="1:19" x14ac:dyDescent="0.25">
      <c r="A238" s="163" t="s">
        <v>477</v>
      </c>
      <c r="B238" s="166">
        <v>0</v>
      </c>
      <c r="C238" s="164">
        <v>0</v>
      </c>
      <c r="D238" s="165" t="str">
        <f t="shared" si="30"/>
        <v/>
      </c>
      <c r="E238" s="166">
        <v>0</v>
      </c>
      <c r="F238" s="164">
        <v>0</v>
      </c>
      <c r="G238" s="167" t="str">
        <f t="shared" si="31"/>
        <v/>
      </c>
      <c r="H238" s="168" t="str">
        <f t="shared" si="38"/>
        <v/>
      </c>
      <c r="I238" s="168" t="str">
        <f t="shared" si="38"/>
        <v/>
      </c>
      <c r="J238" s="258" t="str">
        <f t="shared" si="33"/>
        <v/>
      </c>
      <c r="K238" s="166">
        <v>0</v>
      </c>
      <c r="L238" s="164">
        <v>0</v>
      </c>
      <c r="M238" s="263" t="str">
        <f t="shared" si="34"/>
        <v/>
      </c>
      <c r="N238" s="166">
        <v>12</v>
      </c>
      <c r="O238" s="164">
        <v>10</v>
      </c>
      <c r="P238" s="167">
        <f t="shared" si="35"/>
        <v>0.83333333333333337</v>
      </c>
      <c r="Q238" s="257">
        <f t="shared" si="39"/>
        <v>-1</v>
      </c>
      <c r="R238" s="257">
        <f t="shared" si="39"/>
        <v>-1</v>
      </c>
      <c r="S238" s="258" t="str">
        <f t="shared" si="37"/>
        <v/>
      </c>
    </row>
    <row r="239" spans="1:19" x14ac:dyDescent="0.25">
      <c r="A239" s="163" t="s">
        <v>478</v>
      </c>
      <c r="B239" s="166">
        <v>0</v>
      </c>
      <c r="C239" s="164">
        <v>0</v>
      </c>
      <c r="D239" s="165" t="str">
        <f t="shared" si="30"/>
        <v/>
      </c>
      <c r="E239" s="166">
        <v>0</v>
      </c>
      <c r="F239" s="164">
        <v>0</v>
      </c>
      <c r="G239" s="167" t="str">
        <f t="shared" si="31"/>
        <v/>
      </c>
      <c r="H239" s="168" t="str">
        <f t="shared" si="38"/>
        <v/>
      </c>
      <c r="I239" s="168" t="str">
        <f t="shared" si="38"/>
        <v/>
      </c>
      <c r="J239" s="258" t="str">
        <f t="shared" si="33"/>
        <v/>
      </c>
      <c r="K239" s="166">
        <v>0</v>
      </c>
      <c r="L239" s="164">
        <v>0</v>
      </c>
      <c r="M239" s="263" t="str">
        <f t="shared" si="34"/>
        <v/>
      </c>
      <c r="N239" s="166">
        <v>50</v>
      </c>
      <c r="O239" s="164">
        <v>2</v>
      </c>
      <c r="P239" s="167">
        <f t="shared" si="35"/>
        <v>0.04</v>
      </c>
      <c r="Q239" s="257">
        <f t="shared" si="39"/>
        <v>-1</v>
      </c>
      <c r="R239" s="257">
        <f t="shared" si="39"/>
        <v>-1</v>
      </c>
      <c r="S239" s="258" t="str">
        <f t="shared" si="37"/>
        <v/>
      </c>
    </row>
    <row r="240" spans="1:19" x14ac:dyDescent="0.25">
      <c r="A240" s="163" t="s">
        <v>480</v>
      </c>
      <c r="B240" s="166">
        <v>0</v>
      </c>
      <c r="C240" s="164">
        <v>0</v>
      </c>
      <c r="D240" s="165" t="str">
        <f t="shared" si="30"/>
        <v/>
      </c>
      <c r="E240" s="166">
        <v>0</v>
      </c>
      <c r="F240" s="164">
        <v>0</v>
      </c>
      <c r="G240" s="167" t="str">
        <f t="shared" si="31"/>
        <v/>
      </c>
      <c r="H240" s="168" t="str">
        <f t="shared" si="38"/>
        <v/>
      </c>
      <c r="I240" s="168" t="str">
        <f t="shared" si="38"/>
        <v/>
      </c>
      <c r="J240" s="258" t="str">
        <f t="shared" si="33"/>
        <v/>
      </c>
      <c r="K240" s="166">
        <v>0</v>
      </c>
      <c r="L240" s="164">
        <v>0</v>
      </c>
      <c r="M240" s="263" t="str">
        <f t="shared" si="34"/>
        <v/>
      </c>
      <c r="N240" s="166">
        <v>11</v>
      </c>
      <c r="O240" s="164">
        <v>11</v>
      </c>
      <c r="P240" s="167">
        <f t="shared" si="35"/>
        <v>1</v>
      </c>
      <c r="Q240" s="257">
        <f t="shared" si="39"/>
        <v>-1</v>
      </c>
      <c r="R240" s="257">
        <f t="shared" si="39"/>
        <v>-1</v>
      </c>
      <c r="S240" s="258" t="str">
        <f t="shared" si="37"/>
        <v/>
      </c>
    </row>
    <row r="241" spans="1:19" x14ac:dyDescent="0.25">
      <c r="A241" s="163" t="s">
        <v>409</v>
      </c>
      <c r="B241" s="166">
        <v>0</v>
      </c>
      <c r="C241" s="164">
        <v>0</v>
      </c>
      <c r="D241" s="165" t="str">
        <f t="shared" si="30"/>
        <v/>
      </c>
      <c r="E241" s="166">
        <v>0</v>
      </c>
      <c r="F241" s="164">
        <v>0</v>
      </c>
      <c r="G241" s="167" t="str">
        <f t="shared" si="31"/>
        <v/>
      </c>
      <c r="H241" s="168" t="str">
        <f t="shared" si="38"/>
        <v/>
      </c>
      <c r="I241" s="168" t="str">
        <f t="shared" si="38"/>
        <v/>
      </c>
      <c r="J241" s="258" t="str">
        <f t="shared" si="33"/>
        <v/>
      </c>
      <c r="K241" s="166">
        <v>0</v>
      </c>
      <c r="L241" s="164">
        <v>0</v>
      </c>
      <c r="M241" s="263" t="str">
        <f t="shared" si="34"/>
        <v/>
      </c>
      <c r="N241" s="166">
        <v>152</v>
      </c>
      <c r="O241" s="164">
        <v>47</v>
      </c>
      <c r="P241" s="167">
        <f t="shared" si="35"/>
        <v>0.30921052631578949</v>
      </c>
      <c r="Q241" s="257">
        <f t="shared" si="39"/>
        <v>-1</v>
      </c>
      <c r="R241" s="257">
        <f t="shared" si="39"/>
        <v>-1</v>
      </c>
      <c r="S241" s="258" t="str">
        <f t="shared" si="37"/>
        <v/>
      </c>
    </row>
    <row r="242" spans="1:19" x14ac:dyDescent="0.25">
      <c r="A242" s="163" t="s">
        <v>605</v>
      </c>
      <c r="B242" s="166">
        <v>0</v>
      </c>
      <c r="C242" s="164">
        <v>0</v>
      </c>
      <c r="D242" s="165" t="str">
        <f t="shared" si="30"/>
        <v/>
      </c>
      <c r="E242" s="166">
        <v>0</v>
      </c>
      <c r="F242" s="164">
        <v>0</v>
      </c>
      <c r="G242" s="167" t="str">
        <f t="shared" si="31"/>
        <v/>
      </c>
      <c r="H242" s="168" t="str">
        <f t="shared" si="38"/>
        <v/>
      </c>
      <c r="I242" s="168" t="str">
        <f t="shared" si="38"/>
        <v/>
      </c>
      <c r="J242" s="258" t="str">
        <f t="shared" si="33"/>
        <v/>
      </c>
      <c r="K242" s="166">
        <v>0</v>
      </c>
      <c r="L242" s="164">
        <v>0</v>
      </c>
      <c r="M242" s="263" t="str">
        <f t="shared" si="34"/>
        <v/>
      </c>
      <c r="N242" s="166">
        <v>19</v>
      </c>
      <c r="O242" s="164">
        <v>11</v>
      </c>
      <c r="P242" s="167">
        <f t="shared" si="35"/>
        <v>0.57894736842105265</v>
      </c>
      <c r="Q242" s="257">
        <f t="shared" si="39"/>
        <v>-1</v>
      </c>
      <c r="R242" s="257">
        <f t="shared" si="39"/>
        <v>-1</v>
      </c>
      <c r="S242" s="258" t="str">
        <f t="shared" si="37"/>
        <v/>
      </c>
    </row>
    <row r="243" spans="1:19" x14ac:dyDescent="0.25">
      <c r="A243" s="163" t="s">
        <v>484</v>
      </c>
      <c r="B243" s="166">
        <v>0</v>
      </c>
      <c r="C243" s="164">
        <v>0</v>
      </c>
      <c r="D243" s="165" t="str">
        <f t="shared" si="30"/>
        <v/>
      </c>
      <c r="E243" s="166">
        <v>0</v>
      </c>
      <c r="F243" s="164">
        <v>0</v>
      </c>
      <c r="G243" s="167" t="str">
        <f t="shared" si="31"/>
        <v/>
      </c>
      <c r="H243" s="168" t="str">
        <f t="shared" si="38"/>
        <v/>
      </c>
      <c r="I243" s="168" t="str">
        <f t="shared" si="38"/>
        <v/>
      </c>
      <c r="J243" s="258" t="str">
        <f t="shared" si="33"/>
        <v/>
      </c>
      <c r="K243" s="166">
        <v>0</v>
      </c>
      <c r="L243" s="164">
        <v>0</v>
      </c>
      <c r="M243" s="263" t="str">
        <f t="shared" si="34"/>
        <v/>
      </c>
      <c r="N243" s="166">
        <v>19</v>
      </c>
      <c r="O243" s="164">
        <v>13</v>
      </c>
      <c r="P243" s="167">
        <f t="shared" si="35"/>
        <v>0.68421052631578949</v>
      </c>
      <c r="Q243" s="257">
        <f t="shared" si="39"/>
        <v>-1</v>
      </c>
      <c r="R243" s="257">
        <f t="shared" si="39"/>
        <v>-1</v>
      </c>
      <c r="S243" s="258" t="str">
        <f t="shared" si="37"/>
        <v/>
      </c>
    </row>
    <row r="244" spans="1:19" x14ac:dyDescent="0.25">
      <c r="A244" s="163" t="s">
        <v>410</v>
      </c>
      <c r="B244" s="166">
        <v>0</v>
      </c>
      <c r="C244" s="164">
        <v>0</v>
      </c>
      <c r="D244" s="165" t="str">
        <f t="shared" si="30"/>
        <v/>
      </c>
      <c r="E244" s="166">
        <v>0</v>
      </c>
      <c r="F244" s="164">
        <v>0</v>
      </c>
      <c r="G244" s="167" t="str">
        <f t="shared" si="31"/>
        <v/>
      </c>
      <c r="H244" s="168" t="str">
        <f t="shared" si="38"/>
        <v/>
      </c>
      <c r="I244" s="168" t="str">
        <f t="shared" si="38"/>
        <v/>
      </c>
      <c r="J244" s="258" t="str">
        <f t="shared" si="33"/>
        <v/>
      </c>
      <c r="K244" s="166">
        <v>0</v>
      </c>
      <c r="L244" s="164">
        <v>0</v>
      </c>
      <c r="M244" s="263" t="str">
        <f t="shared" si="34"/>
        <v/>
      </c>
      <c r="N244" s="166">
        <v>192</v>
      </c>
      <c r="O244" s="164">
        <v>95</v>
      </c>
      <c r="P244" s="167">
        <f t="shared" si="35"/>
        <v>0.49479166666666669</v>
      </c>
      <c r="Q244" s="257">
        <f t="shared" si="39"/>
        <v>-1</v>
      </c>
      <c r="R244" s="257">
        <f t="shared" si="39"/>
        <v>-1</v>
      </c>
      <c r="S244" s="258" t="str">
        <f t="shared" si="37"/>
        <v/>
      </c>
    </row>
    <row r="245" spans="1:19" x14ac:dyDescent="0.25">
      <c r="A245" s="163" t="s">
        <v>489</v>
      </c>
      <c r="B245" s="166">
        <v>0</v>
      </c>
      <c r="C245" s="164">
        <v>0</v>
      </c>
      <c r="D245" s="165" t="str">
        <f t="shared" si="30"/>
        <v/>
      </c>
      <c r="E245" s="166">
        <v>0</v>
      </c>
      <c r="F245" s="164">
        <v>0</v>
      </c>
      <c r="G245" s="167" t="str">
        <f t="shared" si="31"/>
        <v/>
      </c>
      <c r="H245" s="168" t="str">
        <f t="shared" si="38"/>
        <v/>
      </c>
      <c r="I245" s="168" t="str">
        <f t="shared" si="38"/>
        <v/>
      </c>
      <c r="J245" s="258" t="str">
        <f t="shared" si="33"/>
        <v/>
      </c>
      <c r="K245" s="166">
        <v>0</v>
      </c>
      <c r="L245" s="164">
        <v>0</v>
      </c>
      <c r="M245" s="263" t="str">
        <f t="shared" si="34"/>
        <v/>
      </c>
      <c r="N245" s="166">
        <v>634</v>
      </c>
      <c r="O245" s="164">
        <v>388</v>
      </c>
      <c r="P245" s="167">
        <f t="shared" si="35"/>
        <v>0.61198738170347</v>
      </c>
      <c r="Q245" s="257">
        <f t="shared" si="39"/>
        <v>-1</v>
      </c>
      <c r="R245" s="257">
        <f t="shared" si="39"/>
        <v>-1</v>
      </c>
      <c r="S245" s="258" t="str">
        <f t="shared" si="37"/>
        <v/>
      </c>
    </row>
    <row r="246" spans="1:19" x14ac:dyDescent="0.25">
      <c r="A246" s="163" t="s">
        <v>606</v>
      </c>
      <c r="B246" s="166">
        <v>0</v>
      </c>
      <c r="C246" s="164">
        <v>0</v>
      </c>
      <c r="D246" s="165" t="str">
        <f t="shared" si="30"/>
        <v/>
      </c>
      <c r="E246" s="166">
        <v>0</v>
      </c>
      <c r="F246" s="164">
        <v>0</v>
      </c>
      <c r="G246" s="167" t="str">
        <f t="shared" si="31"/>
        <v/>
      </c>
      <c r="H246" s="168" t="str">
        <f t="shared" si="38"/>
        <v/>
      </c>
      <c r="I246" s="168" t="str">
        <f t="shared" si="38"/>
        <v/>
      </c>
      <c r="J246" s="258" t="str">
        <f t="shared" si="33"/>
        <v/>
      </c>
      <c r="K246" s="166">
        <v>0</v>
      </c>
      <c r="L246" s="164">
        <v>0</v>
      </c>
      <c r="M246" s="263" t="str">
        <f t="shared" si="34"/>
        <v/>
      </c>
      <c r="N246" s="166">
        <v>19</v>
      </c>
      <c r="O246" s="164">
        <v>19</v>
      </c>
      <c r="P246" s="167">
        <f t="shared" si="35"/>
        <v>1</v>
      </c>
      <c r="Q246" s="257">
        <f t="shared" si="39"/>
        <v>-1</v>
      </c>
      <c r="R246" s="257">
        <f t="shared" si="39"/>
        <v>-1</v>
      </c>
      <c r="S246" s="258" t="str">
        <f t="shared" si="37"/>
        <v/>
      </c>
    </row>
    <row r="247" spans="1:19" x14ac:dyDescent="0.25">
      <c r="A247" s="163" t="s">
        <v>492</v>
      </c>
      <c r="B247" s="166">
        <v>0</v>
      </c>
      <c r="C247" s="164">
        <v>0</v>
      </c>
      <c r="D247" s="165" t="str">
        <f t="shared" si="30"/>
        <v/>
      </c>
      <c r="E247" s="166">
        <v>0</v>
      </c>
      <c r="F247" s="164">
        <v>0</v>
      </c>
      <c r="G247" s="167" t="str">
        <f t="shared" si="31"/>
        <v/>
      </c>
      <c r="H247" s="168" t="str">
        <f t="shared" si="38"/>
        <v/>
      </c>
      <c r="I247" s="168" t="str">
        <f t="shared" si="38"/>
        <v/>
      </c>
      <c r="J247" s="258" t="str">
        <f t="shared" si="33"/>
        <v/>
      </c>
      <c r="K247" s="166">
        <v>0</v>
      </c>
      <c r="L247" s="164">
        <v>0</v>
      </c>
      <c r="M247" s="263" t="str">
        <f t="shared" si="34"/>
        <v/>
      </c>
      <c r="N247" s="166">
        <v>98</v>
      </c>
      <c r="O247" s="164">
        <v>76</v>
      </c>
      <c r="P247" s="167">
        <f t="shared" si="35"/>
        <v>0.77551020408163263</v>
      </c>
      <c r="Q247" s="257">
        <f t="shared" si="39"/>
        <v>-1</v>
      </c>
      <c r="R247" s="257">
        <f t="shared" si="39"/>
        <v>-1</v>
      </c>
      <c r="S247" s="258" t="str">
        <f t="shared" si="37"/>
        <v/>
      </c>
    </row>
    <row r="248" spans="1:19" x14ac:dyDescent="0.25">
      <c r="A248" s="163" t="s">
        <v>493</v>
      </c>
      <c r="B248" s="166">
        <v>0</v>
      </c>
      <c r="C248" s="164">
        <v>0</v>
      </c>
      <c r="D248" s="165" t="str">
        <f t="shared" si="30"/>
        <v/>
      </c>
      <c r="E248" s="166">
        <v>0</v>
      </c>
      <c r="F248" s="164">
        <v>0</v>
      </c>
      <c r="G248" s="167" t="str">
        <f t="shared" si="31"/>
        <v/>
      </c>
      <c r="H248" s="168" t="str">
        <f t="shared" si="38"/>
        <v/>
      </c>
      <c r="I248" s="168" t="str">
        <f t="shared" si="38"/>
        <v/>
      </c>
      <c r="J248" s="258" t="str">
        <f t="shared" si="33"/>
        <v/>
      </c>
      <c r="K248" s="166">
        <v>0</v>
      </c>
      <c r="L248" s="164">
        <v>0</v>
      </c>
      <c r="M248" s="263" t="str">
        <f t="shared" si="34"/>
        <v/>
      </c>
      <c r="N248" s="166">
        <v>98</v>
      </c>
      <c r="O248" s="164">
        <v>0</v>
      </c>
      <c r="P248" s="167">
        <f t="shared" si="35"/>
        <v>0</v>
      </c>
      <c r="Q248" s="257">
        <f t="shared" si="39"/>
        <v>-1</v>
      </c>
      <c r="R248" s="257" t="str">
        <f t="shared" si="39"/>
        <v/>
      </c>
      <c r="S248" s="258" t="str">
        <f t="shared" si="37"/>
        <v/>
      </c>
    </row>
    <row r="249" spans="1:19" x14ac:dyDescent="0.25">
      <c r="A249" s="163" t="s">
        <v>607</v>
      </c>
      <c r="B249" s="166">
        <v>0</v>
      </c>
      <c r="C249" s="164">
        <v>0</v>
      </c>
      <c r="D249" s="165" t="str">
        <f t="shared" si="30"/>
        <v/>
      </c>
      <c r="E249" s="166">
        <v>0</v>
      </c>
      <c r="F249" s="164">
        <v>0</v>
      </c>
      <c r="G249" s="167" t="str">
        <f t="shared" si="31"/>
        <v/>
      </c>
      <c r="H249" s="168" t="str">
        <f t="shared" si="38"/>
        <v/>
      </c>
      <c r="I249" s="168" t="str">
        <f t="shared" si="38"/>
        <v/>
      </c>
      <c r="J249" s="258" t="str">
        <f t="shared" si="33"/>
        <v/>
      </c>
      <c r="K249" s="166">
        <v>0</v>
      </c>
      <c r="L249" s="164">
        <v>0</v>
      </c>
      <c r="M249" s="263" t="str">
        <f t="shared" si="34"/>
        <v/>
      </c>
      <c r="N249" s="166">
        <v>284</v>
      </c>
      <c r="O249" s="164">
        <v>107</v>
      </c>
      <c r="P249" s="167">
        <f t="shared" si="35"/>
        <v>0.37676056338028169</v>
      </c>
      <c r="Q249" s="257">
        <f t="shared" si="39"/>
        <v>-1</v>
      </c>
      <c r="R249" s="257">
        <f t="shared" si="39"/>
        <v>-1</v>
      </c>
      <c r="S249" s="258" t="str">
        <f t="shared" si="37"/>
        <v/>
      </c>
    </row>
    <row r="250" spans="1:19" x14ac:dyDescent="0.25">
      <c r="A250" s="163" t="s">
        <v>411</v>
      </c>
      <c r="B250" s="166">
        <v>0</v>
      </c>
      <c r="C250" s="164">
        <v>0</v>
      </c>
      <c r="D250" s="165" t="str">
        <f t="shared" si="30"/>
        <v/>
      </c>
      <c r="E250" s="166">
        <v>0</v>
      </c>
      <c r="F250" s="164">
        <v>0</v>
      </c>
      <c r="G250" s="167" t="str">
        <f t="shared" si="31"/>
        <v/>
      </c>
      <c r="H250" s="168" t="str">
        <f t="shared" si="38"/>
        <v/>
      </c>
      <c r="I250" s="168" t="str">
        <f t="shared" si="38"/>
        <v/>
      </c>
      <c r="J250" s="258" t="str">
        <f t="shared" si="33"/>
        <v/>
      </c>
      <c r="K250" s="166">
        <v>0</v>
      </c>
      <c r="L250" s="164">
        <v>0</v>
      </c>
      <c r="M250" s="263" t="str">
        <f t="shared" si="34"/>
        <v/>
      </c>
      <c r="N250" s="166">
        <v>80</v>
      </c>
      <c r="O250" s="164">
        <v>50</v>
      </c>
      <c r="P250" s="167">
        <f t="shared" si="35"/>
        <v>0.625</v>
      </c>
      <c r="Q250" s="257">
        <f t="shared" si="39"/>
        <v>-1</v>
      </c>
      <c r="R250" s="257">
        <f t="shared" si="39"/>
        <v>-1</v>
      </c>
      <c r="S250" s="258" t="str">
        <f t="shared" si="37"/>
        <v/>
      </c>
    </row>
    <row r="251" spans="1:19" x14ac:dyDescent="0.25">
      <c r="A251" s="163" t="s">
        <v>496</v>
      </c>
      <c r="B251" s="166">
        <v>0</v>
      </c>
      <c r="C251" s="164">
        <v>0</v>
      </c>
      <c r="D251" s="165" t="str">
        <f t="shared" si="30"/>
        <v/>
      </c>
      <c r="E251" s="166">
        <v>0</v>
      </c>
      <c r="F251" s="164">
        <v>0</v>
      </c>
      <c r="G251" s="167" t="str">
        <f t="shared" si="31"/>
        <v/>
      </c>
      <c r="H251" s="168" t="str">
        <f t="shared" si="38"/>
        <v/>
      </c>
      <c r="I251" s="168" t="str">
        <f t="shared" si="38"/>
        <v/>
      </c>
      <c r="J251" s="258" t="str">
        <f t="shared" si="33"/>
        <v/>
      </c>
      <c r="K251" s="166">
        <v>0</v>
      </c>
      <c r="L251" s="164">
        <v>0</v>
      </c>
      <c r="M251" s="263" t="str">
        <f t="shared" si="34"/>
        <v/>
      </c>
      <c r="N251" s="166">
        <v>144</v>
      </c>
      <c r="O251" s="164">
        <v>134</v>
      </c>
      <c r="P251" s="167">
        <f t="shared" si="35"/>
        <v>0.93055555555555558</v>
      </c>
      <c r="Q251" s="257">
        <f t="shared" si="39"/>
        <v>-1</v>
      </c>
      <c r="R251" s="257">
        <f t="shared" si="39"/>
        <v>-1</v>
      </c>
      <c r="S251" s="258" t="str">
        <f t="shared" si="37"/>
        <v/>
      </c>
    </row>
    <row r="252" spans="1:19" x14ac:dyDescent="0.25">
      <c r="A252" s="163" t="s">
        <v>412</v>
      </c>
      <c r="B252" s="166">
        <v>0</v>
      </c>
      <c r="C252" s="164">
        <v>0</v>
      </c>
      <c r="D252" s="165" t="str">
        <f t="shared" si="30"/>
        <v/>
      </c>
      <c r="E252" s="166">
        <v>0</v>
      </c>
      <c r="F252" s="164">
        <v>0</v>
      </c>
      <c r="G252" s="167" t="str">
        <f t="shared" si="31"/>
        <v/>
      </c>
      <c r="H252" s="168" t="str">
        <f t="shared" si="38"/>
        <v/>
      </c>
      <c r="I252" s="168" t="str">
        <f t="shared" si="38"/>
        <v/>
      </c>
      <c r="J252" s="258" t="str">
        <f t="shared" si="33"/>
        <v/>
      </c>
      <c r="K252" s="166">
        <v>0</v>
      </c>
      <c r="L252" s="164">
        <v>0</v>
      </c>
      <c r="M252" s="263" t="str">
        <f t="shared" si="34"/>
        <v/>
      </c>
      <c r="N252" s="166">
        <v>258</v>
      </c>
      <c r="O252" s="164">
        <v>30</v>
      </c>
      <c r="P252" s="167">
        <f t="shared" si="35"/>
        <v>0.11627906976744186</v>
      </c>
      <c r="Q252" s="257">
        <f t="shared" si="39"/>
        <v>-1</v>
      </c>
      <c r="R252" s="257">
        <f t="shared" si="39"/>
        <v>-1</v>
      </c>
      <c r="S252" s="258" t="str">
        <f t="shared" si="37"/>
        <v/>
      </c>
    </row>
    <row r="253" spans="1:19" x14ac:dyDescent="0.25">
      <c r="A253" s="163" t="s">
        <v>413</v>
      </c>
      <c r="B253" s="166">
        <v>0</v>
      </c>
      <c r="C253" s="164">
        <v>0</v>
      </c>
      <c r="D253" s="165" t="str">
        <f t="shared" si="30"/>
        <v/>
      </c>
      <c r="E253" s="166">
        <v>0</v>
      </c>
      <c r="F253" s="164">
        <v>0</v>
      </c>
      <c r="G253" s="167" t="str">
        <f t="shared" si="31"/>
        <v/>
      </c>
      <c r="H253" s="168" t="str">
        <f t="shared" si="38"/>
        <v/>
      </c>
      <c r="I253" s="168" t="str">
        <f t="shared" si="38"/>
        <v/>
      </c>
      <c r="J253" s="258" t="str">
        <f t="shared" si="33"/>
        <v/>
      </c>
      <c r="K253" s="166">
        <v>0</v>
      </c>
      <c r="L253" s="164">
        <v>0</v>
      </c>
      <c r="M253" s="263" t="str">
        <f t="shared" si="34"/>
        <v/>
      </c>
      <c r="N253" s="166">
        <v>96</v>
      </c>
      <c r="O253" s="164">
        <v>66</v>
      </c>
      <c r="P253" s="167">
        <f t="shared" si="35"/>
        <v>0.6875</v>
      </c>
      <c r="Q253" s="257">
        <f t="shared" si="39"/>
        <v>-1</v>
      </c>
      <c r="R253" s="257">
        <f t="shared" si="39"/>
        <v>-1</v>
      </c>
      <c r="S253" s="258" t="str">
        <f t="shared" si="37"/>
        <v/>
      </c>
    </row>
    <row r="254" spans="1:19" x14ac:dyDescent="0.25">
      <c r="A254" s="163" t="s">
        <v>414</v>
      </c>
      <c r="B254" s="166">
        <v>0</v>
      </c>
      <c r="C254" s="164">
        <v>0</v>
      </c>
      <c r="D254" s="165" t="str">
        <f t="shared" si="30"/>
        <v/>
      </c>
      <c r="E254" s="166">
        <v>253</v>
      </c>
      <c r="F254" s="164">
        <v>210</v>
      </c>
      <c r="G254" s="167">
        <f t="shared" si="31"/>
        <v>0.83003952569169959</v>
      </c>
      <c r="H254" s="168">
        <f t="shared" si="38"/>
        <v>-1</v>
      </c>
      <c r="I254" s="168">
        <f t="shared" si="38"/>
        <v>-1</v>
      </c>
      <c r="J254" s="258" t="str">
        <f t="shared" si="33"/>
        <v/>
      </c>
      <c r="K254" s="166">
        <v>0</v>
      </c>
      <c r="L254" s="164">
        <v>0</v>
      </c>
      <c r="M254" s="263" t="str">
        <f t="shared" si="34"/>
        <v/>
      </c>
      <c r="N254" s="166">
        <v>9157</v>
      </c>
      <c r="O254" s="164">
        <v>6256</v>
      </c>
      <c r="P254" s="167">
        <f t="shared" si="35"/>
        <v>0.68319318554111608</v>
      </c>
      <c r="Q254" s="257">
        <f t="shared" si="39"/>
        <v>-1</v>
      </c>
      <c r="R254" s="257">
        <f t="shared" si="39"/>
        <v>-1</v>
      </c>
      <c r="S254" s="258" t="str">
        <f t="shared" si="37"/>
        <v/>
      </c>
    </row>
    <row r="255" spans="1:19" x14ac:dyDescent="0.25">
      <c r="A255" s="163" t="s">
        <v>498</v>
      </c>
      <c r="B255" s="166">
        <v>0</v>
      </c>
      <c r="C255" s="164">
        <v>0</v>
      </c>
      <c r="D255" s="165" t="str">
        <f t="shared" si="30"/>
        <v/>
      </c>
      <c r="E255" s="166">
        <v>0</v>
      </c>
      <c r="F255" s="164">
        <v>0</v>
      </c>
      <c r="G255" s="167" t="str">
        <f t="shared" si="31"/>
        <v/>
      </c>
      <c r="H255" s="168" t="str">
        <f t="shared" si="38"/>
        <v/>
      </c>
      <c r="I255" s="168" t="str">
        <f t="shared" si="38"/>
        <v/>
      </c>
      <c r="J255" s="258" t="str">
        <f t="shared" si="33"/>
        <v/>
      </c>
      <c r="K255" s="166">
        <v>0</v>
      </c>
      <c r="L255" s="164">
        <v>0</v>
      </c>
      <c r="M255" s="263" t="str">
        <f t="shared" si="34"/>
        <v/>
      </c>
      <c r="N255" s="166">
        <v>125</v>
      </c>
      <c r="O255" s="164">
        <v>96</v>
      </c>
      <c r="P255" s="167">
        <f t="shared" si="35"/>
        <v>0.76800000000000002</v>
      </c>
      <c r="Q255" s="257">
        <f t="shared" si="39"/>
        <v>-1</v>
      </c>
      <c r="R255" s="257">
        <f t="shared" si="39"/>
        <v>-1</v>
      </c>
      <c r="S255" s="258" t="str">
        <f t="shared" si="37"/>
        <v/>
      </c>
    </row>
    <row r="256" spans="1:19" x14ac:dyDescent="0.25">
      <c r="A256" s="163" t="s">
        <v>415</v>
      </c>
      <c r="B256" s="166">
        <v>0</v>
      </c>
      <c r="C256" s="164">
        <v>0</v>
      </c>
      <c r="D256" s="165" t="str">
        <f t="shared" si="30"/>
        <v/>
      </c>
      <c r="E256" s="166">
        <v>0</v>
      </c>
      <c r="F256" s="164">
        <v>0</v>
      </c>
      <c r="G256" s="167" t="str">
        <f t="shared" si="31"/>
        <v/>
      </c>
      <c r="H256" s="168" t="str">
        <f t="shared" si="38"/>
        <v/>
      </c>
      <c r="I256" s="168" t="str">
        <f t="shared" si="38"/>
        <v/>
      </c>
      <c r="J256" s="258" t="str">
        <f t="shared" si="33"/>
        <v/>
      </c>
      <c r="K256" s="166">
        <v>0</v>
      </c>
      <c r="L256" s="164">
        <v>0</v>
      </c>
      <c r="M256" s="263" t="str">
        <f t="shared" si="34"/>
        <v/>
      </c>
      <c r="N256" s="166">
        <v>96</v>
      </c>
      <c r="O256" s="164">
        <v>0</v>
      </c>
      <c r="P256" s="167">
        <f t="shared" si="35"/>
        <v>0</v>
      </c>
      <c r="Q256" s="257">
        <f t="shared" si="39"/>
        <v>-1</v>
      </c>
      <c r="R256" s="257" t="str">
        <f t="shared" si="39"/>
        <v/>
      </c>
      <c r="S256" s="258" t="str">
        <f t="shared" si="37"/>
        <v/>
      </c>
    </row>
    <row r="257" spans="1:19" x14ac:dyDescent="0.25">
      <c r="A257" s="163" t="s">
        <v>499</v>
      </c>
      <c r="B257" s="166">
        <v>0</v>
      </c>
      <c r="C257" s="164">
        <v>0</v>
      </c>
      <c r="D257" s="165" t="str">
        <f t="shared" ref="D257:D279" si="40">IFERROR(C257/B257,"")</f>
        <v/>
      </c>
      <c r="E257" s="166">
        <v>0</v>
      </c>
      <c r="F257" s="164">
        <v>0</v>
      </c>
      <c r="G257" s="167" t="str">
        <f t="shared" ref="G257:G279" si="41">IFERROR(F257/E257,"")</f>
        <v/>
      </c>
      <c r="H257" s="168" t="str">
        <f t="shared" si="38"/>
        <v/>
      </c>
      <c r="I257" s="168" t="str">
        <f t="shared" si="38"/>
        <v/>
      </c>
      <c r="J257" s="258" t="str">
        <f t="shared" ref="J257:J279" si="42">IFERROR(D257-G257,"")</f>
        <v/>
      </c>
      <c r="K257" s="166">
        <v>0</v>
      </c>
      <c r="L257" s="164">
        <v>0</v>
      </c>
      <c r="M257" s="263" t="str">
        <f t="shared" ref="M257:M279" si="43">IFERROR(L257/K257,"")</f>
        <v/>
      </c>
      <c r="N257" s="166">
        <v>122</v>
      </c>
      <c r="O257" s="164">
        <v>98</v>
      </c>
      <c r="P257" s="167">
        <f t="shared" ref="P257:P279" si="44">IFERROR(O257/N257,"")</f>
        <v>0.80327868852459017</v>
      </c>
      <c r="Q257" s="257">
        <f t="shared" si="39"/>
        <v>-1</v>
      </c>
      <c r="R257" s="257">
        <f t="shared" si="39"/>
        <v>-1</v>
      </c>
      <c r="S257" s="258" t="str">
        <f t="shared" ref="S257:S279" si="45">IFERROR(M257-P257,"")</f>
        <v/>
      </c>
    </row>
    <row r="258" spans="1:19" x14ac:dyDescent="0.25">
      <c r="A258" s="163" t="s">
        <v>416</v>
      </c>
      <c r="B258" s="166">
        <v>0</v>
      </c>
      <c r="C258" s="164">
        <v>0</v>
      </c>
      <c r="D258" s="165" t="str">
        <f t="shared" si="40"/>
        <v/>
      </c>
      <c r="E258" s="166">
        <v>0</v>
      </c>
      <c r="F258" s="164">
        <v>0</v>
      </c>
      <c r="G258" s="167" t="str">
        <f t="shared" si="41"/>
        <v/>
      </c>
      <c r="H258" s="168" t="str">
        <f t="shared" si="38"/>
        <v/>
      </c>
      <c r="I258" s="168" t="str">
        <f t="shared" si="38"/>
        <v/>
      </c>
      <c r="J258" s="258" t="str">
        <f t="shared" si="42"/>
        <v/>
      </c>
      <c r="K258" s="166">
        <v>0</v>
      </c>
      <c r="L258" s="164">
        <v>0</v>
      </c>
      <c r="M258" s="263" t="str">
        <f t="shared" si="43"/>
        <v/>
      </c>
      <c r="N258" s="166">
        <v>152</v>
      </c>
      <c r="O258" s="164">
        <v>78</v>
      </c>
      <c r="P258" s="167">
        <f t="shared" si="44"/>
        <v>0.51315789473684215</v>
      </c>
      <c r="Q258" s="257">
        <f t="shared" si="39"/>
        <v>-1</v>
      </c>
      <c r="R258" s="257">
        <f t="shared" si="39"/>
        <v>-1</v>
      </c>
      <c r="S258" s="258" t="str">
        <f t="shared" si="45"/>
        <v/>
      </c>
    </row>
    <row r="259" spans="1:19" x14ac:dyDescent="0.25">
      <c r="A259" s="163" t="s">
        <v>625</v>
      </c>
      <c r="B259" s="166">
        <v>0</v>
      </c>
      <c r="C259" s="164">
        <v>0</v>
      </c>
      <c r="D259" s="165" t="str">
        <f t="shared" si="40"/>
        <v/>
      </c>
      <c r="E259" s="166">
        <v>0</v>
      </c>
      <c r="F259" s="164">
        <v>0</v>
      </c>
      <c r="G259" s="167" t="str">
        <f t="shared" si="41"/>
        <v/>
      </c>
      <c r="H259" s="168" t="str">
        <f t="shared" si="38"/>
        <v/>
      </c>
      <c r="I259" s="168" t="str">
        <f t="shared" si="38"/>
        <v/>
      </c>
      <c r="J259" s="258" t="str">
        <f t="shared" si="42"/>
        <v/>
      </c>
      <c r="K259" s="166">
        <v>0</v>
      </c>
      <c r="L259" s="164">
        <v>0</v>
      </c>
      <c r="M259" s="263" t="str">
        <f t="shared" si="43"/>
        <v/>
      </c>
      <c r="N259" s="166">
        <v>0</v>
      </c>
      <c r="O259" s="164">
        <v>0</v>
      </c>
      <c r="P259" s="167" t="str">
        <f t="shared" si="44"/>
        <v/>
      </c>
      <c r="Q259" s="257" t="str">
        <f t="shared" si="39"/>
        <v/>
      </c>
      <c r="R259" s="257" t="str">
        <f t="shared" si="39"/>
        <v/>
      </c>
      <c r="S259" s="258" t="str">
        <f t="shared" si="45"/>
        <v/>
      </c>
    </row>
    <row r="260" spans="1:19" x14ac:dyDescent="0.25">
      <c r="A260" s="163" t="s">
        <v>503</v>
      </c>
      <c r="B260" s="166">
        <v>0</v>
      </c>
      <c r="C260" s="164">
        <v>0</v>
      </c>
      <c r="D260" s="165" t="str">
        <f t="shared" si="40"/>
        <v/>
      </c>
      <c r="E260" s="166">
        <v>0</v>
      </c>
      <c r="F260" s="164">
        <v>0</v>
      </c>
      <c r="G260" s="167" t="str">
        <f t="shared" si="41"/>
        <v/>
      </c>
      <c r="H260" s="168" t="str">
        <f t="shared" si="38"/>
        <v/>
      </c>
      <c r="I260" s="168" t="str">
        <f t="shared" si="38"/>
        <v/>
      </c>
      <c r="J260" s="258" t="str">
        <f t="shared" si="42"/>
        <v/>
      </c>
      <c r="K260" s="166">
        <v>0</v>
      </c>
      <c r="L260" s="164">
        <v>0</v>
      </c>
      <c r="M260" s="263" t="str">
        <f t="shared" si="43"/>
        <v/>
      </c>
      <c r="N260" s="166">
        <v>100</v>
      </c>
      <c r="O260" s="164">
        <v>20</v>
      </c>
      <c r="P260" s="167">
        <f t="shared" si="44"/>
        <v>0.2</v>
      </c>
      <c r="Q260" s="257">
        <f t="shared" si="39"/>
        <v>-1</v>
      </c>
      <c r="R260" s="257">
        <f t="shared" si="39"/>
        <v>-1</v>
      </c>
      <c r="S260" s="258" t="str">
        <f t="shared" si="45"/>
        <v/>
      </c>
    </row>
    <row r="261" spans="1:19" x14ac:dyDescent="0.25">
      <c r="A261" s="163" t="s">
        <v>504</v>
      </c>
      <c r="B261" s="166">
        <v>0</v>
      </c>
      <c r="C261" s="164">
        <v>0</v>
      </c>
      <c r="D261" s="165" t="str">
        <f t="shared" si="40"/>
        <v/>
      </c>
      <c r="E261" s="166">
        <v>0</v>
      </c>
      <c r="F261" s="164">
        <v>0</v>
      </c>
      <c r="G261" s="167" t="str">
        <f t="shared" si="41"/>
        <v/>
      </c>
      <c r="H261" s="168" t="str">
        <f t="shared" si="38"/>
        <v/>
      </c>
      <c r="I261" s="168" t="str">
        <f t="shared" si="38"/>
        <v/>
      </c>
      <c r="J261" s="258" t="str">
        <f t="shared" si="42"/>
        <v/>
      </c>
      <c r="K261" s="166">
        <v>0</v>
      </c>
      <c r="L261" s="164">
        <v>0</v>
      </c>
      <c r="M261" s="263" t="str">
        <f t="shared" si="43"/>
        <v/>
      </c>
      <c r="N261" s="166">
        <v>19</v>
      </c>
      <c r="O261" s="164">
        <v>12</v>
      </c>
      <c r="P261" s="167">
        <f t="shared" si="44"/>
        <v>0.63157894736842102</v>
      </c>
      <c r="Q261" s="257">
        <f t="shared" si="39"/>
        <v>-1</v>
      </c>
      <c r="R261" s="257">
        <f t="shared" si="39"/>
        <v>-1</v>
      </c>
      <c r="S261" s="258" t="str">
        <f t="shared" si="45"/>
        <v/>
      </c>
    </row>
    <row r="262" spans="1:19" x14ac:dyDescent="0.25">
      <c r="A262" s="163" t="s">
        <v>505</v>
      </c>
      <c r="B262" s="166">
        <v>0</v>
      </c>
      <c r="C262" s="164">
        <v>0</v>
      </c>
      <c r="D262" s="165" t="str">
        <f t="shared" si="40"/>
        <v/>
      </c>
      <c r="E262" s="166">
        <v>0</v>
      </c>
      <c r="F262" s="164">
        <v>0</v>
      </c>
      <c r="G262" s="167" t="str">
        <f t="shared" si="41"/>
        <v/>
      </c>
      <c r="H262" s="168" t="str">
        <f t="shared" si="38"/>
        <v/>
      </c>
      <c r="I262" s="168" t="str">
        <f t="shared" si="38"/>
        <v/>
      </c>
      <c r="J262" s="258" t="str">
        <f t="shared" si="42"/>
        <v/>
      </c>
      <c r="K262" s="166">
        <v>0</v>
      </c>
      <c r="L262" s="164">
        <v>0</v>
      </c>
      <c r="M262" s="263" t="str">
        <f t="shared" si="43"/>
        <v/>
      </c>
      <c r="N262" s="166">
        <v>19</v>
      </c>
      <c r="O262" s="164">
        <v>19</v>
      </c>
      <c r="P262" s="167">
        <f t="shared" si="44"/>
        <v>1</v>
      </c>
      <c r="Q262" s="257">
        <f t="shared" si="39"/>
        <v>-1</v>
      </c>
      <c r="R262" s="257">
        <f t="shared" si="39"/>
        <v>-1</v>
      </c>
      <c r="S262" s="258" t="str">
        <f t="shared" si="45"/>
        <v/>
      </c>
    </row>
    <row r="263" spans="1:19" x14ac:dyDescent="0.25">
      <c r="A263" s="163" t="s">
        <v>418</v>
      </c>
      <c r="B263" s="166">
        <v>0</v>
      </c>
      <c r="C263" s="164">
        <v>0</v>
      </c>
      <c r="D263" s="165" t="str">
        <f t="shared" si="40"/>
        <v/>
      </c>
      <c r="E263" s="166">
        <v>0</v>
      </c>
      <c r="F263" s="164">
        <v>0</v>
      </c>
      <c r="G263" s="167" t="str">
        <f t="shared" si="41"/>
        <v/>
      </c>
      <c r="H263" s="168" t="str">
        <f t="shared" si="38"/>
        <v/>
      </c>
      <c r="I263" s="168" t="str">
        <f t="shared" si="38"/>
        <v/>
      </c>
      <c r="J263" s="258" t="str">
        <f t="shared" si="42"/>
        <v/>
      </c>
      <c r="K263" s="166">
        <v>0</v>
      </c>
      <c r="L263" s="164">
        <v>0</v>
      </c>
      <c r="M263" s="263" t="str">
        <f t="shared" si="43"/>
        <v/>
      </c>
      <c r="N263" s="166">
        <v>19</v>
      </c>
      <c r="O263" s="164">
        <v>2</v>
      </c>
      <c r="P263" s="167">
        <f t="shared" si="44"/>
        <v>0.10526315789473684</v>
      </c>
      <c r="Q263" s="257">
        <f t="shared" si="39"/>
        <v>-1</v>
      </c>
      <c r="R263" s="257">
        <f t="shared" si="39"/>
        <v>-1</v>
      </c>
      <c r="S263" s="258" t="str">
        <f t="shared" si="45"/>
        <v/>
      </c>
    </row>
    <row r="264" spans="1:19" x14ac:dyDescent="0.25">
      <c r="A264" s="163" t="s">
        <v>510</v>
      </c>
      <c r="B264" s="166">
        <v>0</v>
      </c>
      <c r="C264" s="164">
        <v>0</v>
      </c>
      <c r="D264" s="165" t="str">
        <f t="shared" si="40"/>
        <v/>
      </c>
      <c r="E264" s="166">
        <v>0</v>
      </c>
      <c r="F264" s="164">
        <v>0</v>
      </c>
      <c r="G264" s="167" t="str">
        <f t="shared" si="41"/>
        <v/>
      </c>
      <c r="H264" s="168" t="str">
        <f t="shared" si="38"/>
        <v/>
      </c>
      <c r="I264" s="168" t="str">
        <f t="shared" si="38"/>
        <v/>
      </c>
      <c r="J264" s="258" t="str">
        <f t="shared" si="42"/>
        <v/>
      </c>
      <c r="K264" s="166">
        <v>0</v>
      </c>
      <c r="L264" s="164">
        <v>0</v>
      </c>
      <c r="M264" s="263" t="str">
        <f t="shared" si="43"/>
        <v/>
      </c>
      <c r="N264" s="166">
        <v>19</v>
      </c>
      <c r="O264" s="164">
        <v>3</v>
      </c>
      <c r="P264" s="167">
        <f t="shared" si="44"/>
        <v>0.15789473684210525</v>
      </c>
      <c r="Q264" s="257">
        <f t="shared" si="39"/>
        <v>-1</v>
      </c>
      <c r="R264" s="257">
        <f t="shared" si="39"/>
        <v>-1</v>
      </c>
      <c r="S264" s="258" t="str">
        <f t="shared" si="45"/>
        <v/>
      </c>
    </row>
    <row r="265" spans="1:19" x14ac:dyDescent="0.25">
      <c r="A265" s="163" t="s">
        <v>512</v>
      </c>
      <c r="B265" s="166">
        <v>0</v>
      </c>
      <c r="C265" s="164">
        <v>0</v>
      </c>
      <c r="D265" s="165" t="str">
        <f t="shared" si="40"/>
        <v/>
      </c>
      <c r="E265" s="166">
        <v>0</v>
      </c>
      <c r="F265" s="164">
        <v>0</v>
      </c>
      <c r="G265" s="167" t="str">
        <f t="shared" si="41"/>
        <v/>
      </c>
      <c r="H265" s="168" t="str">
        <f t="shared" si="38"/>
        <v/>
      </c>
      <c r="I265" s="168" t="str">
        <f t="shared" si="38"/>
        <v/>
      </c>
      <c r="J265" s="258" t="str">
        <f t="shared" si="42"/>
        <v/>
      </c>
      <c r="K265" s="166">
        <v>0</v>
      </c>
      <c r="L265" s="164">
        <v>0</v>
      </c>
      <c r="M265" s="263" t="str">
        <f t="shared" si="43"/>
        <v/>
      </c>
      <c r="N265" s="166">
        <v>76</v>
      </c>
      <c r="O265" s="164">
        <v>47</v>
      </c>
      <c r="P265" s="167">
        <f t="shared" si="44"/>
        <v>0.61842105263157898</v>
      </c>
      <c r="Q265" s="257">
        <f t="shared" si="39"/>
        <v>-1</v>
      </c>
      <c r="R265" s="257">
        <f t="shared" si="39"/>
        <v>-1</v>
      </c>
      <c r="S265" s="258" t="str">
        <f t="shared" si="45"/>
        <v/>
      </c>
    </row>
    <row r="266" spans="1:19" x14ac:dyDescent="0.25">
      <c r="A266" s="163" t="s">
        <v>419</v>
      </c>
      <c r="B266" s="166">
        <v>0</v>
      </c>
      <c r="C266" s="164">
        <v>0</v>
      </c>
      <c r="D266" s="165" t="str">
        <f t="shared" si="40"/>
        <v/>
      </c>
      <c r="E266" s="166">
        <v>0</v>
      </c>
      <c r="F266" s="164">
        <v>0</v>
      </c>
      <c r="G266" s="167" t="str">
        <f t="shared" si="41"/>
        <v/>
      </c>
      <c r="H266" s="168" t="str">
        <f t="shared" si="38"/>
        <v/>
      </c>
      <c r="I266" s="168" t="str">
        <f t="shared" si="38"/>
        <v/>
      </c>
      <c r="J266" s="258" t="str">
        <f t="shared" si="42"/>
        <v/>
      </c>
      <c r="K266" s="166">
        <v>0</v>
      </c>
      <c r="L266" s="164">
        <v>0</v>
      </c>
      <c r="M266" s="263" t="str">
        <f t="shared" si="43"/>
        <v/>
      </c>
      <c r="N266" s="166">
        <v>19</v>
      </c>
      <c r="O266" s="164">
        <v>18</v>
      </c>
      <c r="P266" s="167">
        <f t="shared" si="44"/>
        <v>0.94736842105263153</v>
      </c>
      <c r="Q266" s="257">
        <f t="shared" si="39"/>
        <v>-1</v>
      </c>
      <c r="R266" s="257">
        <f t="shared" si="39"/>
        <v>-1</v>
      </c>
      <c r="S266" s="258" t="str">
        <f t="shared" si="45"/>
        <v/>
      </c>
    </row>
    <row r="267" spans="1:19" x14ac:dyDescent="0.25">
      <c r="A267" s="163" t="s">
        <v>520</v>
      </c>
      <c r="B267" s="166">
        <v>0</v>
      </c>
      <c r="C267" s="164">
        <v>0</v>
      </c>
      <c r="D267" s="165" t="str">
        <f t="shared" si="40"/>
        <v/>
      </c>
      <c r="E267" s="166">
        <v>0</v>
      </c>
      <c r="F267" s="164">
        <v>0</v>
      </c>
      <c r="G267" s="167" t="str">
        <f t="shared" si="41"/>
        <v/>
      </c>
      <c r="H267" s="168" t="str">
        <f t="shared" ref="H267:I279" si="46">IFERROR(B267/E267-1,"")</f>
        <v/>
      </c>
      <c r="I267" s="168" t="str">
        <f t="shared" si="46"/>
        <v/>
      </c>
      <c r="J267" s="258" t="str">
        <f t="shared" si="42"/>
        <v/>
      </c>
      <c r="K267" s="166">
        <v>0</v>
      </c>
      <c r="L267" s="164">
        <v>0</v>
      </c>
      <c r="M267" s="263" t="str">
        <f t="shared" si="43"/>
        <v/>
      </c>
      <c r="N267" s="166">
        <v>19</v>
      </c>
      <c r="O267" s="164">
        <v>16</v>
      </c>
      <c r="P267" s="167">
        <f t="shared" si="44"/>
        <v>0.84210526315789469</v>
      </c>
      <c r="Q267" s="257">
        <f t="shared" ref="Q267:R279" si="47">IFERROR(K267/N267-1,"")</f>
        <v>-1</v>
      </c>
      <c r="R267" s="257">
        <f t="shared" si="47"/>
        <v>-1</v>
      </c>
      <c r="S267" s="258" t="str">
        <f t="shared" si="45"/>
        <v/>
      </c>
    </row>
    <row r="268" spans="1:19" x14ac:dyDescent="0.25">
      <c r="A268" s="163" t="s">
        <v>420</v>
      </c>
      <c r="B268" s="166">
        <v>0</v>
      </c>
      <c r="C268" s="164">
        <v>0</v>
      </c>
      <c r="D268" s="165" t="str">
        <f t="shared" si="40"/>
        <v/>
      </c>
      <c r="E268" s="166">
        <v>0</v>
      </c>
      <c r="F268" s="164">
        <v>0</v>
      </c>
      <c r="G268" s="167" t="str">
        <f t="shared" si="41"/>
        <v/>
      </c>
      <c r="H268" s="168" t="str">
        <f t="shared" si="46"/>
        <v/>
      </c>
      <c r="I268" s="168" t="str">
        <f t="shared" si="46"/>
        <v/>
      </c>
      <c r="J268" s="258" t="str">
        <f t="shared" si="42"/>
        <v/>
      </c>
      <c r="K268" s="166">
        <v>0</v>
      </c>
      <c r="L268" s="164">
        <v>0</v>
      </c>
      <c r="M268" s="263" t="str">
        <f t="shared" si="43"/>
        <v/>
      </c>
      <c r="N268" s="166">
        <v>114</v>
      </c>
      <c r="O268" s="164">
        <v>76</v>
      </c>
      <c r="P268" s="167">
        <f t="shared" si="44"/>
        <v>0.66666666666666663</v>
      </c>
      <c r="Q268" s="257">
        <f t="shared" si="47"/>
        <v>-1</v>
      </c>
      <c r="R268" s="257">
        <f t="shared" si="47"/>
        <v>-1</v>
      </c>
      <c r="S268" s="258" t="str">
        <f t="shared" si="45"/>
        <v/>
      </c>
    </row>
    <row r="269" spans="1:19" x14ac:dyDescent="0.25">
      <c r="A269" s="163" t="s">
        <v>421</v>
      </c>
      <c r="B269" s="166">
        <v>0</v>
      </c>
      <c r="C269" s="164">
        <v>0</v>
      </c>
      <c r="D269" s="165" t="str">
        <f t="shared" si="40"/>
        <v/>
      </c>
      <c r="E269" s="166">
        <v>0</v>
      </c>
      <c r="F269" s="164">
        <v>0</v>
      </c>
      <c r="G269" s="167" t="str">
        <f t="shared" si="41"/>
        <v/>
      </c>
      <c r="H269" s="168" t="str">
        <f t="shared" si="46"/>
        <v/>
      </c>
      <c r="I269" s="168" t="str">
        <f t="shared" si="46"/>
        <v/>
      </c>
      <c r="J269" s="258" t="str">
        <f t="shared" si="42"/>
        <v/>
      </c>
      <c r="K269" s="166">
        <v>0</v>
      </c>
      <c r="L269" s="164">
        <v>0</v>
      </c>
      <c r="M269" s="263" t="str">
        <f t="shared" si="43"/>
        <v/>
      </c>
      <c r="N269" s="166">
        <v>3536</v>
      </c>
      <c r="O269" s="164">
        <v>2691</v>
      </c>
      <c r="P269" s="167">
        <f t="shared" si="44"/>
        <v>0.76102941176470584</v>
      </c>
      <c r="Q269" s="257">
        <f t="shared" si="47"/>
        <v>-1</v>
      </c>
      <c r="R269" s="257">
        <f t="shared" si="47"/>
        <v>-1</v>
      </c>
      <c r="S269" s="258" t="str">
        <f t="shared" si="45"/>
        <v/>
      </c>
    </row>
    <row r="270" spans="1:19" x14ac:dyDescent="0.25">
      <c r="A270" s="163" t="s">
        <v>422</v>
      </c>
      <c r="B270" s="166">
        <v>0</v>
      </c>
      <c r="C270" s="164">
        <v>0</v>
      </c>
      <c r="D270" s="165" t="str">
        <f t="shared" si="40"/>
        <v/>
      </c>
      <c r="E270" s="166">
        <v>0</v>
      </c>
      <c r="F270" s="164">
        <v>0</v>
      </c>
      <c r="G270" s="167" t="str">
        <f t="shared" si="41"/>
        <v/>
      </c>
      <c r="H270" s="168" t="str">
        <f t="shared" si="46"/>
        <v/>
      </c>
      <c r="I270" s="168" t="str">
        <f t="shared" si="46"/>
        <v/>
      </c>
      <c r="J270" s="258" t="str">
        <f t="shared" si="42"/>
        <v/>
      </c>
      <c r="K270" s="166">
        <v>0</v>
      </c>
      <c r="L270" s="164">
        <v>0</v>
      </c>
      <c r="M270" s="263" t="str">
        <f t="shared" si="43"/>
        <v/>
      </c>
      <c r="N270" s="166">
        <v>76</v>
      </c>
      <c r="O270" s="164">
        <v>17</v>
      </c>
      <c r="P270" s="167">
        <f t="shared" si="44"/>
        <v>0.22368421052631579</v>
      </c>
      <c r="Q270" s="257">
        <f t="shared" si="47"/>
        <v>-1</v>
      </c>
      <c r="R270" s="257">
        <f t="shared" si="47"/>
        <v>-1</v>
      </c>
      <c r="S270" s="258" t="str">
        <f t="shared" si="45"/>
        <v/>
      </c>
    </row>
    <row r="271" spans="1:19" x14ac:dyDescent="0.25">
      <c r="A271" s="163" t="s">
        <v>531</v>
      </c>
      <c r="B271" s="166">
        <v>0</v>
      </c>
      <c r="C271" s="164">
        <v>0</v>
      </c>
      <c r="D271" s="165" t="str">
        <f t="shared" si="40"/>
        <v/>
      </c>
      <c r="E271" s="166">
        <v>0</v>
      </c>
      <c r="F271" s="164">
        <v>0</v>
      </c>
      <c r="G271" s="167" t="str">
        <f t="shared" si="41"/>
        <v/>
      </c>
      <c r="H271" s="168" t="str">
        <f t="shared" si="46"/>
        <v/>
      </c>
      <c r="I271" s="168" t="str">
        <f t="shared" si="46"/>
        <v/>
      </c>
      <c r="J271" s="258" t="str">
        <f t="shared" si="42"/>
        <v/>
      </c>
      <c r="K271" s="166">
        <v>0</v>
      </c>
      <c r="L271" s="164">
        <v>0</v>
      </c>
      <c r="M271" s="263" t="str">
        <f t="shared" si="43"/>
        <v/>
      </c>
      <c r="N271" s="166">
        <v>16</v>
      </c>
      <c r="O271" s="164">
        <v>0</v>
      </c>
      <c r="P271" s="167">
        <f t="shared" si="44"/>
        <v>0</v>
      </c>
      <c r="Q271" s="257">
        <f t="shared" si="47"/>
        <v>-1</v>
      </c>
      <c r="R271" s="257" t="str">
        <f t="shared" si="47"/>
        <v/>
      </c>
      <c r="S271" s="258" t="str">
        <f t="shared" si="45"/>
        <v/>
      </c>
    </row>
    <row r="272" spans="1:19" x14ac:dyDescent="0.25">
      <c r="A272" s="163" t="s">
        <v>608</v>
      </c>
      <c r="B272" s="166">
        <v>0</v>
      </c>
      <c r="C272" s="164">
        <v>0</v>
      </c>
      <c r="D272" s="165" t="str">
        <f t="shared" si="40"/>
        <v/>
      </c>
      <c r="E272" s="166">
        <v>0</v>
      </c>
      <c r="F272" s="164">
        <v>0</v>
      </c>
      <c r="G272" s="167" t="str">
        <f t="shared" si="41"/>
        <v/>
      </c>
      <c r="H272" s="168" t="str">
        <f t="shared" si="46"/>
        <v/>
      </c>
      <c r="I272" s="168" t="str">
        <f t="shared" si="46"/>
        <v/>
      </c>
      <c r="J272" s="258" t="str">
        <f t="shared" si="42"/>
        <v/>
      </c>
      <c r="K272" s="166">
        <v>0</v>
      </c>
      <c r="L272" s="164">
        <v>0</v>
      </c>
      <c r="M272" s="263" t="str">
        <f t="shared" si="43"/>
        <v/>
      </c>
      <c r="N272" s="166">
        <v>19</v>
      </c>
      <c r="O272" s="164">
        <v>11</v>
      </c>
      <c r="P272" s="167">
        <f t="shared" si="44"/>
        <v>0.57894736842105265</v>
      </c>
      <c r="Q272" s="257">
        <f t="shared" si="47"/>
        <v>-1</v>
      </c>
      <c r="R272" s="257">
        <f t="shared" si="47"/>
        <v>-1</v>
      </c>
      <c r="S272" s="258" t="str">
        <f t="shared" si="45"/>
        <v/>
      </c>
    </row>
    <row r="273" spans="1:19" x14ac:dyDescent="0.25">
      <c r="A273" s="163" t="s">
        <v>532</v>
      </c>
      <c r="B273" s="166">
        <v>0</v>
      </c>
      <c r="C273" s="164">
        <v>0</v>
      </c>
      <c r="D273" s="165" t="str">
        <f t="shared" si="40"/>
        <v/>
      </c>
      <c r="E273" s="166">
        <v>0</v>
      </c>
      <c r="F273" s="164">
        <v>0</v>
      </c>
      <c r="G273" s="167" t="str">
        <f t="shared" si="41"/>
        <v/>
      </c>
      <c r="H273" s="168" t="str">
        <f t="shared" si="46"/>
        <v/>
      </c>
      <c r="I273" s="168" t="str">
        <f t="shared" si="46"/>
        <v/>
      </c>
      <c r="J273" s="258" t="str">
        <f t="shared" si="42"/>
        <v/>
      </c>
      <c r="K273" s="166">
        <v>0</v>
      </c>
      <c r="L273" s="164">
        <v>0</v>
      </c>
      <c r="M273" s="263" t="str">
        <f t="shared" si="43"/>
        <v/>
      </c>
      <c r="N273" s="166">
        <v>19</v>
      </c>
      <c r="O273" s="164">
        <v>0</v>
      </c>
      <c r="P273" s="167">
        <f t="shared" si="44"/>
        <v>0</v>
      </c>
      <c r="Q273" s="257">
        <f t="shared" si="47"/>
        <v>-1</v>
      </c>
      <c r="R273" s="257" t="str">
        <f t="shared" si="47"/>
        <v/>
      </c>
      <c r="S273" s="258" t="str">
        <f t="shared" si="45"/>
        <v/>
      </c>
    </row>
    <row r="274" spans="1:19" x14ac:dyDescent="0.25">
      <c r="A274" s="163" t="s">
        <v>533</v>
      </c>
      <c r="B274" s="166">
        <v>0</v>
      </c>
      <c r="C274" s="164">
        <v>0</v>
      </c>
      <c r="D274" s="165" t="str">
        <f t="shared" si="40"/>
        <v/>
      </c>
      <c r="E274" s="166">
        <v>0</v>
      </c>
      <c r="F274" s="164">
        <v>0</v>
      </c>
      <c r="G274" s="167" t="str">
        <f t="shared" si="41"/>
        <v/>
      </c>
      <c r="H274" s="168" t="str">
        <f t="shared" si="46"/>
        <v/>
      </c>
      <c r="I274" s="168" t="str">
        <f t="shared" si="46"/>
        <v/>
      </c>
      <c r="J274" s="258" t="str">
        <f t="shared" si="42"/>
        <v/>
      </c>
      <c r="K274" s="166">
        <v>0</v>
      </c>
      <c r="L274" s="164">
        <v>0</v>
      </c>
      <c r="M274" s="263" t="str">
        <f t="shared" si="43"/>
        <v/>
      </c>
      <c r="N274" s="166">
        <v>122</v>
      </c>
      <c r="O274" s="164">
        <v>98</v>
      </c>
      <c r="P274" s="167">
        <f t="shared" si="44"/>
        <v>0.80327868852459017</v>
      </c>
      <c r="Q274" s="257">
        <f t="shared" si="47"/>
        <v>-1</v>
      </c>
      <c r="R274" s="257">
        <f t="shared" si="47"/>
        <v>-1</v>
      </c>
      <c r="S274" s="258" t="str">
        <f t="shared" si="45"/>
        <v/>
      </c>
    </row>
    <row r="275" spans="1:19" x14ac:dyDescent="0.25">
      <c r="A275" s="163" t="s">
        <v>534</v>
      </c>
      <c r="B275" s="166">
        <v>0</v>
      </c>
      <c r="C275" s="164">
        <v>0</v>
      </c>
      <c r="D275" s="165" t="str">
        <f t="shared" si="40"/>
        <v/>
      </c>
      <c r="E275" s="166">
        <v>0</v>
      </c>
      <c r="F275" s="164">
        <v>0</v>
      </c>
      <c r="G275" s="167" t="str">
        <f t="shared" si="41"/>
        <v/>
      </c>
      <c r="H275" s="168" t="str">
        <f t="shared" si="46"/>
        <v/>
      </c>
      <c r="I275" s="168" t="str">
        <f t="shared" si="46"/>
        <v/>
      </c>
      <c r="J275" s="258" t="str">
        <f t="shared" si="42"/>
        <v/>
      </c>
      <c r="K275" s="166">
        <v>0</v>
      </c>
      <c r="L275" s="164">
        <v>0</v>
      </c>
      <c r="M275" s="263" t="str">
        <f t="shared" si="43"/>
        <v/>
      </c>
      <c r="N275" s="166">
        <v>57</v>
      </c>
      <c r="O275" s="164">
        <v>37</v>
      </c>
      <c r="P275" s="167">
        <f t="shared" si="44"/>
        <v>0.64912280701754388</v>
      </c>
      <c r="Q275" s="257">
        <f t="shared" si="47"/>
        <v>-1</v>
      </c>
      <c r="R275" s="257">
        <f t="shared" si="47"/>
        <v>-1</v>
      </c>
      <c r="S275" s="258" t="str">
        <f t="shared" si="45"/>
        <v/>
      </c>
    </row>
    <row r="276" spans="1:19" x14ac:dyDescent="0.25">
      <c r="A276" s="163" t="s">
        <v>535</v>
      </c>
      <c r="B276" s="166">
        <v>0</v>
      </c>
      <c r="C276" s="164">
        <v>0</v>
      </c>
      <c r="D276" s="165" t="str">
        <f t="shared" si="40"/>
        <v/>
      </c>
      <c r="E276" s="166">
        <v>0</v>
      </c>
      <c r="F276" s="164">
        <v>0</v>
      </c>
      <c r="G276" s="167" t="str">
        <f t="shared" si="41"/>
        <v/>
      </c>
      <c r="H276" s="168" t="str">
        <f t="shared" si="46"/>
        <v/>
      </c>
      <c r="I276" s="168" t="str">
        <f t="shared" si="46"/>
        <v/>
      </c>
      <c r="J276" s="258" t="str">
        <f t="shared" si="42"/>
        <v/>
      </c>
      <c r="K276" s="166">
        <v>0</v>
      </c>
      <c r="L276" s="164">
        <v>0</v>
      </c>
      <c r="M276" s="263" t="str">
        <f t="shared" si="43"/>
        <v/>
      </c>
      <c r="N276" s="166">
        <v>1302</v>
      </c>
      <c r="O276" s="164">
        <v>772</v>
      </c>
      <c r="P276" s="167">
        <f t="shared" si="44"/>
        <v>0.5929339477726574</v>
      </c>
      <c r="Q276" s="257">
        <f t="shared" si="47"/>
        <v>-1</v>
      </c>
      <c r="R276" s="257">
        <f t="shared" si="47"/>
        <v>-1</v>
      </c>
      <c r="S276" s="258" t="str">
        <f t="shared" si="45"/>
        <v/>
      </c>
    </row>
    <row r="277" spans="1:19" x14ac:dyDescent="0.25">
      <c r="A277" s="163" t="s">
        <v>423</v>
      </c>
      <c r="B277" s="166">
        <v>0</v>
      </c>
      <c r="C277" s="164">
        <v>0</v>
      </c>
      <c r="D277" s="165" t="str">
        <f t="shared" si="40"/>
        <v/>
      </c>
      <c r="E277" s="166">
        <v>0</v>
      </c>
      <c r="F277" s="164">
        <v>0</v>
      </c>
      <c r="G277" s="167" t="str">
        <f t="shared" si="41"/>
        <v/>
      </c>
      <c r="H277" s="168" t="str">
        <f t="shared" si="46"/>
        <v/>
      </c>
      <c r="I277" s="168" t="str">
        <f t="shared" si="46"/>
        <v/>
      </c>
      <c r="J277" s="258" t="str">
        <f t="shared" si="42"/>
        <v/>
      </c>
      <c r="K277" s="166">
        <v>0</v>
      </c>
      <c r="L277" s="164">
        <v>0</v>
      </c>
      <c r="M277" s="263" t="str">
        <f t="shared" si="43"/>
        <v/>
      </c>
      <c r="N277" s="166">
        <v>2</v>
      </c>
      <c r="O277" s="164">
        <v>2</v>
      </c>
      <c r="P277" s="167">
        <f t="shared" si="44"/>
        <v>1</v>
      </c>
      <c r="Q277" s="257">
        <f t="shared" si="47"/>
        <v>-1</v>
      </c>
      <c r="R277" s="257">
        <f t="shared" si="47"/>
        <v>-1</v>
      </c>
      <c r="S277" s="258" t="str">
        <f t="shared" si="45"/>
        <v/>
      </c>
    </row>
    <row r="278" spans="1:19" x14ac:dyDescent="0.25">
      <c r="A278" s="163" t="s">
        <v>537</v>
      </c>
      <c r="B278" s="166">
        <v>0</v>
      </c>
      <c r="C278" s="164">
        <v>0</v>
      </c>
      <c r="D278" s="165" t="str">
        <f t="shared" si="40"/>
        <v/>
      </c>
      <c r="E278" s="166">
        <v>0</v>
      </c>
      <c r="F278" s="164">
        <v>0</v>
      </c>
      <c r="G278" s="167" t="str">
        <f t="shared" si="41"/>
        <v/>
      </c>
      <c r="H278" s="168" t="str">
        <f t="shared" si="46"/>
        <v/>
      </c>
      <c r="I278" s="168" t="str">
        <f t="shared" si="46"/>
        <v/>
      </c>
      <c r="J278" s="258" t="str">
        <f t="shared" si="42"/>
        <v/>
      </c>
      <c r="K278" s="166">
        <v>0</v>
      </c>
      <c r="L278" s="164">
        <v>0</v>
      </c>
      <c r="M278" s="263" t="str">
        <f t="shared" si="43"/>
        <v/>
      </c>
      <c r="N278" s="166">
        <v>19</v>
      </c>
      <c r="O278" s="164">
        <v>6</v>
      </c>
      <c r="P278" s="167">
        <f t="shared" si="44"/>
        <v>0.31578947368421051</v>
      </c>
      <c r="Q278" s="257">
        <f t="shared" si="47"/>
        <v>-1</v>
      </c>
      <c r="R278" s="257">
        <f t="shared" si="47"/>
        <v>-1</v>
      </c>
      <c r="S278" s="258" t="str">
        <f t="shared" si="45"/>
        <v/>
      </c>
    </row>
    <row r="279" spans="1:19" ht="15.75" thickBot="1" x14ac:dyDescent="0.3">
      <c r="A279" s="169" t="s">
        <v>539</v>
      </c>
      <c r="B279" s="171">
        <v>0</v>
      </c>
      <c r="C279" s="194">
        <v>0</v>
      </c>
      <c r="D279" s="170" t="str">
        <f t="shared" si="40"/>
        <v/>
      </c>
      <c r="E279" s="171">
        <v>0</v>
      </c>
      <c r="F279" s="194">
        <v>0</v>
      </c>
      <c r="G279" s="253" t="str">
        <f t="shared" si="41"/>
        <v/>
      </c>
      <c r="H279" s="254" t="str">
        <f t="shared" si="46"/>
        <v/>
      </c>
      <c r="I279" s="254" t="str">
        <f t="shared" si="46"/>
        <v/>
      </c>
      <c r="J279" s="260" t="str">
        <f t="shared" si="42"/>
        <v/>
      </c>
      <c r="K279" s="171">
        <v>0</v>
      </c>
      <c r="L279" s="194">
        <v>0</v>
      </c>
      <c r="M279" s="264" t="str">
        <f t="shared" si="43"/>
        <v/>
      </c>
      <c r="N279" s="171">
        <v>38</v>
      </c>
      <c r="O279" s="194">
        <v>2</v>
      </c>
      <c r="P279" s="253">
        <f t="shared" si="44"/>
        <v>5.2631578947368418E-2</v>
      </c>
      <c r="Q279" s="259">
        <f t="shared" si="47"/>
        <v>-1</v>
      </c>
      <c r="R279" s="259">
        <f t="shared" si="47"/>
        <v>-1</v>
      </c>
      <c r="S279" s="260" t="str">
        <f t="shared" si="45"/>
        <v/>
      </c>
    </row>
    <row r="280" spans="1:19" ht="15.75" thickTop="1" x14ac:dyDescent="0.25">
      <c r="D280" s="112"/>
      <c r="G280" s="112"/>
      <c r="H280" s="112"/>
      <c r="I280" s="112"/>
    </row>
    <row r="281" spans="1:19" x14ac:dyDescent="0.25">
      <c r="D281" s="112"/>
      <c r="G281" s="112"/>
      <c r="H281" s="112"/>
      <c r="I281" s="112"/>
    </row>
    <row r="282" spans="1:19" x14ac:dyDescent="0.25">
      <c r="D282" s="112"/>
      <c r="G282" s="112"/>
      <c r="H282" s="112"/>
      <c r="I282" s="112"/>
    </row>
    <row r="283" spans="1:19" x14ac:dyDescent="0.25">
      <c r="D283" s="112"/>
      <c r="G283" s="112"/>
      <c r="H283" s="112"/>
      <c r="I283" s="112"/>
    </row>
    <row r="284" spans="1:19" x14ac:dyDescent="0.25">
      <c r="D284" s="112"/>
      <c r="G284" s="112"/>
      <c r="H284" s="112"/>
      <c r="I284" s="112"/>
    </row>
    <row r="285" spans="1:19" x14ac:dyDescent="0.25">
      <c r="D285" s="112"/>
      <c r="G285" s="112"/>
      <c r="H285" s="112"/>
      <c r="I285" s="112"/>
    </row>
    <row r="286" spans="1:19" x14ac:dyDescent="0.25">
      <c r="D286" s="112"/>
      <c r="G286" s="112"/>
      <c r="H286" s="112"/>
      <c r="I286" s="112"/>
    </row>
    <row r="287" spans="1:19" x14ac:dyDescent="0.25">
      <c r="D287" s="112"/>
      <c r="G287" s="112"/>
      <c r="H287" s="112"/>
      <c r="I287" s="112"/>
    </row>
    <row r="288" spans="1:19" x14ac:dyDescent="0.25">
      <c r="D288" s="112"/>
      <c r="G288" s="112"/>
      <c r="H288" s="112"/>
      <c r="I288" s="112"/>
    </row>
    <row r="289" spans="4:9" x14ac:dyDescent="0.25">
      <c r="D289" s="112"/>
      <c r="G289" s="112"/>
      <c r="H289" s="112"/>
      <c r="I289" s="112"/>
    </row>
    <row r="290" spans="4:9" x14ac:dyDescent="0.25">
      <c r="D290" s="112"/>
      <c r="G290" s="112"/>
      <c r="H290" s="112"/>
      <c r="I290" s="112"/>
    </row>
    <row r="291" spans="4:9" x14ac:dyDescent="0.25">
      <c r="D291" s="112"/>
      <c r="G291" s="112"/>
      <c r="H291" s="112"/>
      <c r="I291" s="112"/>
    </row>
    <row r="292" spans="4:9" x14ac:dyDescent="0.25">
      <c r="D292" s="112"/>
      <c r="G292" s="112"/>
      <c r="H292" s="112"/>
      <c r="I292" s="112"/>
    </row>
    <row r="293" spans="4:9" x14ac:dyDescent="0.25">
      <c r="D293" s="112"/>
      <c r="G293" s="112"/>
      <c r="H293" s="112"/>
      <c r="I293" s="112"/>
    </row>
    <row r="294" spans="4:9" x14ac:dyDescent="0.25">
      <c r="D294" s="112"/>
      <c r="G294" s="112"/>
      <c r="H294" s="112"/>
      <c r="I294" s="112"/>
    </row>
    <row r="295" spans="4:9" x14ac:dyDescent="0.25">
      <c r="D295" s="112"/>
      <c r="G295" s="112"/>
      <c r="H295" s="112"/>
      <c r="I295" s="112"/>
    </row>
    <row r="296" spans="4:9" x14ac:dyDescent="0.25">
      <c r="D296" s="112"/>
      <c r="G296" s="112"/>
      <c r="H296" s="112"/>
      <c r="I296" s="112"/>
    </row>
    <row r="297" spans="4:9" x14ac:dyDescent="0.25">
      <c r="D297" s="112"/>
      <c r="G297" s="112"/>
      <c r="H297" s="112"/>
      <c r="I297" s="112"/>
    </row>
    <row r="298" spans="4:9" x14ac:dyDescent="0.25">
      <c r="D298" s="112"/>
      <c r="G298" s="112"/>
      <c r="H298" s="112"/>
      <c r="I298" s="112"/>
    </row>
    <row r="299" spans="4:9" x14ac:dyDescent="0.25">
      <c r="D299" s="112"/>
      <c r="G299" s="112"/>
      <c r="H299" s="112"/>
      <c r="I299" s="112"/>
    </row>
    <row r="300" spans="4:9" x14ac:dyDescent="0.25">
      <c r="D300" s="112"/>
      <c r="G300" s="112"/>
      <c r="H300" s="112"/>
      <c r="I300" s="112"/>
    </row>
    <row r="301" spans="4:9" x14ac:dyDescent="0.25">
      <c r="D301" s="112"/>
      <c r="G301" s="112"/>
      <c r="H301" s="112"/>
      <c r="I301" s="112"/>
    </row>
    <row r="302" spans="4:9" x14ac:dyDescent="0.25">
      <c r="D302" s="112"/>
      <c r="G302" s="112"/>
      <c r="H302" s="112"/>
      <c r="I302" s="112"/>
    </row>
    <row r="303" spans="4:9" x14ac:dyDescent="0.25">
      <c r="D303" s="112"/>
      <c r="G303" s="112"/>
      <c r="H303" s="112"/>
      <c r="I303" s="112"/>
    </row>
    <row r="304" spans="4:9" x14ac:dyDescent="0.25">
      <c r="D304" s="112"/>
      <c r="G304" s="112"/>
      <c r="H304" s="112"/>
      <c r="I304" s="112"/>
    </row>
    <row r="305" spans="4:9" x14ac:dyDescent="0.25">
      <c r="D305" s="112"/>
      <c r="G305" s="112"/>
      <c r="H305" s="112"/>
      <c r="I305" s="112"/>
    </row>
    <row r="306" spans="4:9" x14ac:dyDescent="0.25">
      <c r="D306" s="112"/>
      <c r="G306" s="112"/>
      <c r="H306" s="112"/>
      <c r="I306" s="112"/>
    </row>
    <row r="307" spans="4:9" x14ac:dyDescent="0.25">
      <c r="D307" s="112"/>
      <c r="G307" s="112"/>
      <c r="H307" s="112"/>
      <c r="I307" s="112"/>
    </row>
    <row r="308" spans="4:9" x14ac:dyDescent="0.25">
      <c r="D308" s="112"/>
      <c r="G308" s="112"/>
      <c r="H308" s="112"/>
      <c r="I308" s="112"/>
    </row>
    <row r="309" spans="4:9" x14ac:dyDescent="0.25">
      <c r="D309" s="112"/>
      <c r="G309" s="112"/>
      <c r="H309" s="112"/>
      <c r="I309" s="112"/>
    </row>
    <row r="310" spans="4:9" x14ac:dyDescent="0.25">
      <c r="D310" s="112"/>
      <c r="G310" s="112"/>
      <c r="H310" s="112"/>
      <c r="I310" s="112"/>
    </row>
    <row r="311" spans="4:9" x14ac:dyDescent="0.25">
      <c r="D311" s="112"/>
      <c r="G311" s="112"/>
      <c r="H311" s="112"/>
      <c r="I311" s="112"/>
    </row>
    <row r="312" spans="4:9" x14ac:dyDescent="0.25">
      <c r="D312" s="112"/>
      <c r="G312" s="112"/>
      <c r="H312" s="112"/>
      <c r="I312" s="112"/>
    </row>
    <row r="313" spans="4:9" x14ac:dyDescent="0.25">
      <c r="D313" s="112"/>
      <c r="G313" s="112"/>
      <c r="H313" s="112"/>
      <c r="I313" s="112"/>
    </row>
    <row r="314" spans="4:9" x14ac:dyDescent="0.25">
      <c r="D314" s="112"/>
      <c r="G314" s="112"/>
      <c r="H314" s="112"/>
      <c r="I314" s="112"/>
    </row>
    <row r="315" spans="4:9" x14ac:dyDescent="0.25">
      <c r="D315" s="112"/>
      <c r="G315" s="112"/>
      <c r="H315" s="112"/>
      <c r="I315" s="112"/>
    </row>
    <row r="316" spans="4:9" x14ac:dyDescent="0.25">
      <c r="D316" s="112"/>
      <c r="G316" s="112"/>
      <c r="H316" s="112"/>
      <c r="I316" s="112"/>
    </row>
    <row r="317" spans="4:9" x14ac:dyDescent="0.25">
      <c r="D317" s="112"/>
      <c r="G317" s="112"/>
      <c r="H317" s="112"/>
      <c r="I317" s="112"/>
    </row>
    <row r="318" spans="4:9" x14ac:dyDescent="0.25">
      <c r="D318" s="112"/>
      <c r="G318" s="112"/>
      <c r="H318" s="112"/>
      <c r="I318" s="112"/>
    </row>
    <row r="319" spans="4:9" x14ac:dyDescent="0.25">
      <c r="D319" s="112"/>
      <c r="G319" s="112"/>
      <c r="H319" s="112"/>
      <c r="I319" s="112"/>
    </row>
    <row r="320" spans="4:9" x14ac:dyDescent="0.25">
      <c r="D320" s="112"/>
      <c r="G320" s="112"/>
      <c r="H320" s="112"/>
      <c r="I320" s="112"/>
    </row>
    <row r="321" spans="4:9" x14ac:dyDescent="0.25">
      <c r="D321" s="112"/>
      <c r="G321" s="112"/>
      <c r="H321" s="112"/>
      <c r="I321" s="112"/>
    </row>
    <row r="322" spans="4:9" x14ac:dyDescent="0.25">
      <c r="D322" s="112"/>
      <c r="G322" s="112"/>
      <c r="H322" s="112"/>
      <c r="I322" s="112"/>
    </row>
    <row r="323" spans="4:9" x14ac:dyDescent="0.25">
      <c r="D323" s="112"/>
      <c r="G323" s="112"/>
      <c r="H323" s="112"/>
      <c r="I323" s="112"/>
    </row>
    <row r="324" spans="4:9" x14ac:dyDescent="0.25">
      <c r="D324" s="112"/>
      <c r="G324" s="112"/>
      <c r="H324" s="112"/>
      <c r="I324" s="112"/>
    </row>
    <row r="325" spans="4:9" x14ac:dyDescent="0.25">
      <c r="D325" s="112"/>
      <c r="G325" s="112"/>
      <c r="H325" s="112"/>
      <c r="I325" s="112"/>
    </row>
    <row r="326" spans="4:9" x14ac:dyDescent="0.25">
      <c r="D326" s="112"/>
      <c r="G326" s="112"/>
      <c r="H326" s="112"/>
      <c r="I326" s="112"/>
    </row>
    <row r="327" spans="4:9" x14ac:dyDescent="0.25">
      <c r="D327" s="112"/>
      <c r="G327" s="112"/>
      <c r="H327" s="112"/>
      <c r="I327" s="112"/>
    </row>
    <row r="328" spans="4:9" x14ac:dyDescent="0.25">
      <c r="D328" s="112"/>
      <c r="G328" s="112"/>
      <c r="H328" s="112"/>
      <c r="I328" s="112"/>
    </row>
    <row r="329" spans="4:9" x14ac:dyDescent="0.25">
      <c r="D329" s="112"/>
      <c r="G329" s="112"/>
      <c r="H329" s="112"/>
      <c r="I329" s="112"/>
    </row>
    <row r="330" spans="4:9" x14ac:dyDescent="0.25">
      <c r="D330" s="112"/>
      <c r="G330" s="112"/>
      <c r="H330" s="112"/>
      <c r="I330" s="112"/>
    </row>
    <row r="331" spans="4:9" x14ac:dyDescent="0.25">
      <c r="D331" s="112"/>
      <c r="G331" s="112"/>
      <c r="H331" s="112"/>
      <c r="I331" s="112"/>
    </row>
    <row r="332" spans="4:9" x14ac:dyDescent="0.25">
      <c r="D332" s="112"/>
      <c r="G332" s="112"/>
      <c r="H332" s="112"/>
      <c r="I332" s="112"/>
    </row>
    <row r="333" spans="4:9" x14ac:dyDescent="0.25">
      <c r="D333" s="112"/>
      <c r="G333" s="112"/>
      <c r="H333" s="112"/>
      <c r="I333" s="112"/>
    </row>
    <row r="334" spans="4:9" x14ac:dyDescent="0.25">
      <c r="D334" s="112"/>
      <c r="G334" s="112"/>
      <c r="H334" s="112"/>
      <c r="I334" s="112"/>
    </row>
    <row r="335" spans="4:9" x14ac:dyDescent="0.25">
      <c r="D335" s="112"/>
      <c r="G335" s="112"/>
      <c r="H335" s="112"/>
      <c r="I335" s="112"/>
    </row>
    <row r="336" spans="4:9" x14ac:dyDescent="0.25">
      <c r="D336" s="112"/>
      <c r="G336" s="112"/>
      <c r="H336" s="112"/>
      <c r="I336" s="112"/>
    </row>
    <row r="337" spans="4:9" x14ac:dyDescent="0.25">
      <c r="D337" s="112"/>
      <c r="G337" s="112"/>
      <c r="H337" s="112"/>
      <c r="I337" s="112"/>
    </row>
    <row r="338" spans="4:9" x14ac:dyDescent="0.25">
      <c r="D338" s="112"/>
      <c r="G338" s="112"/>
      <c r="H338" s="112"/>
      <c r="I338" s="112"/>
    </row>
    <row r="339" spans="4:9" x14ac:dyDescent="0.25">
      <c r="D339" s="112"/>
      <c r="G339" s="112"/>
      <c r="H339" s="112"/>
      <c r="I339" s="112"/>
    </row>
    <row r="340" spans="4:9" x14ac:dyDescent="0.25">
      <c r="D340" s="112"/>
      <c r="G340" s="112"/>
      <c r="H340" s="112"/>
      <c r="I340" s="112"/>
    </row>
    <row r="341" spans="4:9" x14ac:dyDescent="0.25">
      <c r="D341" s="112"/>
      <c r="G341" s="112"/>
      <c r="H341" s="112"/>
      <c r="I341" s="112"/>
    </row>
    <row r="342" spans="4:9" x14ac:dyDescent="0.25">
      <c r="D342" s="112"/>
      <c r="G342" s="112"/>
      <c r="H342" s="112"/>
      <c r="I342" s="112"/>
    </row>
    <row r="343" spans="4:9" x14ac:dyDescent="0.25">
      <c r="D343" s="112"/>
      <c r="G343" s="112"/>
      <c r="H343" s="112"/>
      <c r="I343" s="112"/>
    </row>
    <row r="344" spans="4:9" x14ac:dyDescent="0.25">
      <c r="D344" s="112"/>
      <c r="G344" s="112"/>
      <c r="H344" s="112"/>
      <c r="I344" s="112"/>
    </row>
    <row r="345" spans="4:9" x14ac:dyDescent="0.25">
      <c r="D345" s="112"/>
      <c r="G345" s="112"/>
      <c r="H345" s="112"/>
      <c r="I345" s="112"/>
    </row>
    <row r="346" spans="4:9" x14ac:dyDescent="0.25">
      <c r="D346" s="112"/>
      <c r="G346" s="112"/>
      <c r="H346" s="112"/>
      <c r="I346" s="112"/>
    </row>
    <row r="347" spans="4:9" x14ac:dyDescent="0.25">
      <c r="D347" s="112"/>
      <c r="G347" s="112"/>
      <c r="H347" s="112"/>
      <c r="I347" s="112"/>
    </row>
    <row r="348" spans="4:9" x14ac:dyDescent="0.25">
      <c r="D348" s="112"/>
      <c r="G348" s="112"/>
      <c r="H348" s="112"/>
      <c r="I348" s="112"/>
    </row>
    <row r="349" spans="4:9" x14ac:dyDescent="0.25">
      <c r="D349" s="112"/>
      <c r="G349" s="112"/>
      <c r="H349" s="112"/>
      <c r="I349" s="112"/>
    </row>
    <row r="350" spans="4:9" x14ac:dyDescent="0.25">
      <c r="D350" s="112"/>
      <c r="G350" s="112"/>
      <c r="H350" s="112"/>
      <c r="I350" s="112"/>
    </row>
    <row r="351" spans="4:9" x14ac:dyDescent="0.25">
      <c r="D351" s="112"/>
      <c r="G351" s="112"/>
      <c r="H351" s="112"/>
      <c r="I351" s="112"/>
    </row>
    <row r="352" spans="4:9" x14ac:dyDescent="0.25">
      <c r="D352" s="112"/>
      <c r="G352" s="112"/>
      <c r="H352" s="112"/>
      <c r="I352" s="112"/>
    </row>
    <row r="353" spans="4:9" x14ac:dyDescent="0.25">
      <c r="D353" s="112"/>
      <c r="G353" s="112"/>
      <c r="H353" s="112"/>
      <c r="I353" s="112"/>
    </row>
    <row r="354" spans="4:9" x14ac:dyDescent="0.25">
      <c r="D354" s="112"/>
      <c r="G354" s="112"/>
      <c r="H354" s="112"/>
      <c r="I354" s="112"/>
    </row>
    <row r="355" spans="4:9" x14ac:dyDescent="0.25">
      <c r="D355" s="112"/>
      <c r="G355" s="112"/>
      <c r="H355" s="112"/>
      <c r="I355" s="112"/>
    </row>
    <row r="356" spans="4:9" x14ac:dyDescent="0.25">
      <c r="D356" s="112"/>
      <c r="G356" s="112"/>
      <c r="H356" s="112"/>
      <c r="I356" s="112"/>
    </row>
    <row r="357" spans="4:9" x14ac:dyDescent="0.25">
      <c r="D357" s="112"/>
      <c r="G357" s="112"/>
      <c r="H357" s="112"/>
      <c r="I357" s="112"/>
    </row>
    <row r="358" spans="4:9" x14ac:dyDescent="0.25">
      <c r="D358" s="112"/>
      <c r="G358" s="112"/>
      <c r="H358" s="112"/>
      <c r="I358" s="112"/>
    </row>
    <row r="359" spans="4:9" x14ac:dyDescent="0.25">
      <c r="D359" s="112"/>
      <c r="G359" s="112"/>
      <c r="H359" s="112"/>
      <c r="I359" s="112"/>
    </row>
    <row r="360" spans="4:9" x14ac:dyDescent="0.25">
      <c r="D360" s="112"/>
      <c r="G360" s="112"/>
      <c r="H360" s="112"/>
      <c r="I360" s="112"/>
    </row>
    <row r="361" spans="4:9" x14ac:dyDescent="0.25">
      <c r="D361" s="112"/>
      <c r="G361" s="112"/>
      <c r="H361" s="112"/>
      <c r="I361" s="112"/>
    </row>
    <row r="362" spans="4:9" x14ac:dyDescent="0.25">
      <c r="D362" s="112"/>
      <c r="G362" s="112"/>
      <c r="H362" s="112"/>
      <c r="I362" s="112"/>
    </row>
    <row r="363" spans="4:9" x14ac:dyDescent="0.25">
      <c r="D363" s="112"/>
      <c r="G363" s="112"/>
      <c r="H363" s="112"/>
      <c r="I363" s="112"/>
    </row>
    <row r="364" spans="4:9" x14ac:dyDescent="0.25">
      <c r="D364" s="112"/>
      <c r="G364" s="112"/>
      <c r="H364" s="112"/>
      <c r="I364" s="112"/>
    </row>
    <row r="365" spans="4:9" x14ac:dyDescent="0.25">
      <c r="D365" s="112"/>
      <c r="G365" s="112"/>
      <c r="H365" s="112"/>
      <c r="I365" s="112"/>
    </row>
    <row r="366" spans="4:9" x14ac:dyDescent="0.25">
      <c r="D366" s="112"/>
      <c r="G366" s="112"/>
      <c r="H366" s="112"/>
      <c r="I366" s="112"/>
    </row>
    <row r="367" spans="4:9" x14ac:dyDescent="0.25">
      <c r="D367" s="112"/>
      <c r="G367" s="112"/>
      <c r="H367" s="112"/>
      <c r="I367" s="112"/>
    </row>
    <row r="368" spans="4:9" x14ac:dyDescent="0.25">
      <c r="D368" s="112"/>
      <c r="G368" s="112"/>
      <c r="H368" s="112"/>
      <c r="I368" s="112"/>
    </row>
    <row r="369" spans="4:9" x14ac:dyDescent="0.25">
      <c r="D369" s="112"/>
      <c r="G369" s="112"/>
      <c r="H369" s="112"/>
      <c r="I369" s="112"/>
    </row>
    <row r="370" spans="4:9" x14ac:dyDescent="0.25">
      <c r="D370" s="112"/>
      <c r="G370" s="112"/>
      <c r="H370" s="112"/>
      <c r="I370" s="112"/>
    </row>
    <row r="371" spans="4:9" x14ac:dyDescent="0.25">
      <c r="D371" s="112"/>
      <c r="G371" s="112"/>
      <c r="H371" s="112"/>
      <c r="I371" s="112"/>
    </row>
    <row r="372" spans="4:9" x14ac:dyDescent="0.25">
      <c r="D372" s="112"/>
      <c r="G372" s="112"/>
      <c r="H372" s="112"/>
      <c r="I372" s="112"/>
    </row>
    <row r="373" spans="4:9" x14ac:dyDescent="0.25">
      <c r="D373" s="112"/>
      <c r="G373" s="112"/>
      <c r="H373" s="112"/>
      <c r="I373" s="112"/>
    </row>
    <row r="374" spans="4:9" x14ac:dyDescent="0.25">
      <c r="D374" s="112"/>
      <c r="G374" s="112"/>
      <c r="H374" s="112"/>
      <c r="I374" s="112"/>
    </row>
    <row r="375" spans="4:9" x14ac:dyDescent="0.25">
      <c r="D375" s="112"/>
      <c r="G375" s="112"/>
      <c r="H375" s="112"/>
      <c r="I375" s="112"/>
    </row>
    <row r="376" spans="4:9" x14ac:dyDescent="0.25">
      <c r="D376" s="112"/>
      <c r="G376" s="112"/>
      <c r="H376" s="112"/>
      <c r="I376" s="112"/>
    </row>
    <row r="377" spans="4:9" x14ac:dyDescent="0.25">
      <c r="D377" s="112"/>
      <c r="G377" s="112"/>
      <c r="H377" s="112"/>
      <c r="I377" s="112"/>
    </row>
    <row r="378" spans="4:9" x14ac:dyDescent="0.25">
      <c r="D378" s="112"/>
      <c r="G378" s="112"/>
      <c r="H378" s="112"/>
      <c r="I378" s="112"/>
    </row>
    <row r="379" spans="4:9" x14ac:dyDescent="0.25">
      <c r="D379" s="112"/>
      <c r="G379" s="112"/>
      <c r="H379" s="112"/>
      <c r="I379" s="112"/>
    </row>
    <row r="380" spans="4:9" x14ac:dyDescent="0.25">
      <c r="D380" s="112"/>
      <c r="G380" s="112"/>
      <c r="H380" s="112"/>
      <c r="I380" s="112"/>
    </row>
    <row r="381" spans="4:9" x14ac:dyDescent="0.25">
      <c r="D381" s="112"/>
      <c r="G381" s="112"/>
      <c r="H381" s="112"/>
      <c r="I381" s="112"/>
    </row>
    <row r="382" spans="4:9" x14ac:dyDescent="0.25">
      <c r="D382" s="112"/>
      <c r="G382" s="112"/>
      <c r="H382" s="112"/>
      <c r="I382" s="112"/>
    </row>
    <row r="383" spans="4:9" x14ac:dyDescent="0.25">
      <c r="D383" s="112"/>
      <c r="G383" s="112"/>
      <c r="H383" s="112"/>
      <c r="I383" s="112"/>
    </row>
    <row r="384" spans="4:9" x14ac:dyDescent="0.25">
      <c r="D384" s="112"/>
      <c r="G384" s="112"/>
      <c r="H384" s="112"/>
      <c r="I384" s="112"/>
    </row>
    <row r="385" spans="4:9" x14ac:dyDescent="0.25">
      <c r="D385" s="112"/>
      <c r="G385" s="112"/>
      <c r="H385" s="112"/>
      <c r="I385" s="112"/>
    </row>
    <row r="386" spans="4:9" x14ac:dyDescent="0.25">
      <c r="D386" s="112"/>
      <c r="G386" s="112"/>
      <c r="H386" s="112"/>
      <c r="I386" s="112"/>
    </row>
    <row r="387" spans="4:9" x14ac:dyDescent="0.25">
      <c r="D387" s="112"/>
      <c r="G387" s="112"/>
      <c r="H387" s="112"/>
      <c r="I387" s="112"/>
    </row>
    <row r="388" spans="4:9" x14ac:dyDescent="0.25">
      <c r="D388" s="112"/>
      <c r="G388" s="112"/>
      <c r="H388" s="112"/>
      <c r="I388" s="112"/>
    </row>
    <row r="389" spans="4:9" x14ac:dyDescent="0.25">
      <c r="D389" s="112"/>
      <c r="G389" s="112"/>
      <c r="H389" s="112"/>
      <c r="I389" s="112"/>
    </row>
    <row r="390" spans="4:9" x14ac:dyDescent="0.25">
      <c r="D390" s="112"/>
      <c r="G390" s="112"/>
      <c r="H390" s="112"/>
      <c r="I390" s="112"/>
    </row>
    <row r="391" spans="4:9" x14ac:dyDescent="0.25">
      <c r="D391" s="112"/>
      <c r="G391" s="112"/>
      <c r="H391" s="112"/>
      <c r="I391" s="112"/>
    </row>
    <row r="392" spans="4:9" x14ac:dyDescent="0.25">
      <c r="D392" s="112"/>
      <c r="G392" s="112"/>
      <c r="H392" s="112"/>
      <c r="I392" s="112"/>
    </row>
    <row r="393" spans="4:9" x14ac:dyDescent="0.25">
      <c r="D393" s="112"/>
      <c r="G393" s="112"/>
      <c r="H393" s="112"/>
      <c r="I393" s="112"/>
    </row>
    <row r="394" spans="4:9" x14ac:dyDescent="0.25">
      <c r="D394" s="112"/>
      <c r="G394" s="112"/>
      <c r="H394" s="112"/>
      <c r="I394" s="112"/>
    </row>
    <row r="395" spans="4:9" x14ac:dyDescent="0.25">
      <c r="D395" s="112"/>
      <c r="G395" s="112"/>
      <c r="H395" s="112"/>
      <c r="I395" s="112"/>
    </row>
    <row r="396" spans="4:9" x14ac:dyDescent="0.25">
      <c r="D396" s="112"/>
      <c r="G396" s="112"/>
      <c r="H396" s="112"/>
      <c r="I396" s="112"/>
    </row>
    <row r="397" spans="4:9" x14ac:dyDescent="0.25">
      <c r="D397" s="112"/>
      <c r="G397" s="112"/>
      <c r="H397" s="112"/>
      <c r="I397" s="112"/>
    </row>
    <row r="398" spans="4:9" x14ac:dyDescent="0.25">
      <c r="D398" s="112"/>
      <c r="G398" s="112"/>
      <c r="H398" s="112"/>
      <c r="I398" s="112"/>
    </row>
    <row r="399" spans="4:9" x14ac:dyDescent="0.25">
      <c r="D399" s="112"/>
      <c r="G399" s="112"/>
      <c r="H399" s="112"/>
      <c r="I399" s="112"/>
    </row>
    <row r="400" spans="4:9" x14ac:dyDescent="0.25">
      <c r="D400" s="112"/>
      <c r="G400" s="112"/>
      <c r="H400" s="112"/>
      <c r="I400" s="112"/>
    </row>
    <row r="401" spans="4:9" x14ac:dyDescent="0.25">
      <c r="D401" s="112"/>
      <c r="G401" s="112"/>
      <c r="H401" s="112"/>
      <c r="I401" s="112"/>
    </row>
    <row r="402" spans="4:9" x14ac:dyDescent="0.25">
      <c r="D402" s="112"/>
      <c r="G402" s="112"/>
      <c r="H402" s="112"/>
      <c r="I402" s="112"/>
    </row>
    <row r="403" spans="4:9" x14ac:dyDescent="0.25">
      <c r="D403" s="112"/>
      <c r="G403" s="112"/>
      <c r="H403" s="112"/>
      <c r="I403" s="112"/>
    </row>
    <row r="404" spans="4:9" x14ac:dyDescent="0.25">
      <c r="D404" s="112"/>
      <c r="G404" s="112"/>
      <c r="H404" s="112"/>
      <c r="I404" s="112"/>
    </row>
    <row r="405" spans="4:9" x14ac:dyDescent="0.25">
      <c r="D405" s="112"/>
      <c r="G405" s="112"/>
      <c r="H405" s="112"/>
      <c r="I405" s="112"/>
    </row>
    <row r="406" spans="4:9" x14ac:dyDescent="0.25">
      <c r="D406" s="112"/>
      <c r="G406" s="112"/>
      <c r="H406" s="112"/>
      <c r="I406" s="112"/>
    </row>
    <row r="407" spans="4:9" x14ac:dyDescent="0.25">
      <c r="D407" s="112"/>
      <c r="G407" s="112"/>
      <c r="H407" s="112"/>
      <c r="I407" s="112"/>
    </row>
    <row r="408" spans="4:9" x14ac:dyDescent="0.25">
      <c r="D408" s="112"/>
      <c r="G408" s="112"/>
      <c r="H408" s="112"/>
      <c r="I408" s="112"/>
    </row>
    <row r="409" spans="4:9" x14ac:dyDescent="0.25">
      <c r="D409" s="112"/>
      <c r="G409" s="112"/>
      <c r="H409" s="112"/>
      <c r="I409" s="112"/>
    </row>
    <row r="410" spans="4:9" x14ac:dyDescent="0.25">
      <c r="D410" s="112"/>
      <c r="G410" s="112"/>
      <c r="H410" s="112"/>
      <c r="I410" s="112"/>
    </row>
    <row r="411" spans="4:9" x14ac:dyDescent="0.25">
      <c r="D411" s="112"/>
      <c r="G411" s="112"/>
      <c r="H411" s="112"/>
      <c r="I411" s="112"/>
    </row>
    <row r="412" spans="4:9" x14ac:dyDescent="0.25">
      <c r="D412" s="112"/>
      <c r="G412" s="112"/>
      <c r="H412" s="112"/>
      <c r="I412" s="112"/>
    </row>
    <row r="413" spans="4:9" x14ac:dyDescent="0.25">
      <c r="D413" s="112"/>
      <c r="G413" s="112"/>
      <c r="H413" s="112"/>
      <c r="I413" s="112"/>
    </row>
    <row r="414" spans="4:9" x14ac:dyDescent="0.25">
      <c r="D414" s="112"/>
      <c r="G414" s="112"/>
      <c r="H414" s="112"/>
      <c r="I414" s="112"/>
    </row>
    <row r="415" spans="4:9" x14ac:dyDescent="0.25">
      <c r="D415" s="112"/>
      <c r="G415" s="112"/>
      <c r="H415" s="112"/>
      <c r="I415" s="112"/>
    </row>
    <row r="416" spans="4:9" x14ac:dyDescent="0.25">
      <c r="D416" s="112"/>
      <c r="G416" s="112"/>
      <c r="H416" s="112"/>
      <c r="I416" s="112"/>
    </row>
    <row r="417" spans="4:9" x14ac:dyDescent="0.25">
      <c r="D417" s="112"/>
      <c r="G417" s="112"/>
      <c r="H417" s="112"/>
      <c r="I417" s="112"/>
    </row>
    <row r="418" spans="4:9" x14ac:dyDescent="0.25">
      <c r="D418" s="112"/>
      <c r="G418" s="112"/>
      <c r="H418" s="112"/>
      <c r="I418" s="112"/>
    </row>
    <row r="419" spans="4:9" x14ac:dyDescent="0.25">
      <c r="D419" s="112"/>
      <c r="G419" s="112"/>
      <c r="H419" s="112"/>
      <c r="I419" s="112"/>
    </row>
    <row r="420" spans="4:9" x14ac:dyDescent="0.25">
      <c r="D420" s="112"/>
      <c r="G420" s="112"/>
      <c r="H420" s="112"/>
      <c r="I420" s="112"/>
    </row>
    <row r="421" spans="4:9" x14ac:dyDescent="0.25">
      <c r="D421" s="112"/>
      <c r="G421" s="112"/>
      <c r="H421" s="112"/>
      <c r="I421" s="112"/>
    </row>
    <row r="422" spans="4:9" x14ac:dyDescent="0.25">
      <c r="D422" s="112"/>
      <c r="G422" s="112"/>
      <c r="H422" s="112"/>
      <c r="I422" s="112"/>
    </row>
    <row r="423" spans="4:9" x14ac:dyDescent="0.25">
      <c r="D423" s="112"/>
      <c r="G423" s="112"/>
      <c r="H423" s="112"/>
      <c r="I423" s="112"/>
    </row>
    <row r="424" spans="4:9" x14ac:dyDescent="0.25">
      <c r="D424" s="112"/>
      <c r="G424" s="112"/>
      <c r="H424" s="112"/>
      <c r="I424" s="112"/>
    </row>
    <row r="425" spans="4:9" x14ac:dyDescent="0.25">
      <c r="D425" s="112"/>
      <c r="G425" s="112"/>
      <c r="H425" s="112"/>
      <c r="I425" s="112"/>
    </row>
    <row r="426" spans="4:9" x14ac:dyDescent="0.25">
      <c r="D426" s="112"/>
      <c r="G426" s="112"/>
      <c r="H426" s="112"/>
      <c r="I426" s="112"/>
    </row>
    <row r="427" spans="4:9" x14ac:dyDescent="0.25">
      <c r="D427" s="112"/>
      <c r="G427" s="112"/>
      <c r="H427" s="112"/>
      <c r="I427" s="112"/>
    </row>
    <row r="428" spans="4:9" x14ac:dyDescent="0.25">
      <c r="D428" s="112"/>
      <c r="G428" s="112"/>
      <c r="H428" s="112"/>
      <c r="I428" s="112"/>
    </row>
    <row r="429" spans="4:9" x14ac:dyDescent="0.25">
      <c r="D429" s="112"/>
      <c r="G429" s="112"/>
      <c r="H429" s="112"/>
      <c r="I429" s="112"/>
    </row>
    <row r="430" spans="4:9" x14ac:dyDescent="0.25">
      <c r="D430" s="112"/>
      <c r="G430" s="112"/>
      <c r="H430" s="112"/>
      <c r="I430" s="112"/>
    </row>
    <row r="431" spans="4:9" x14ac:dyDescent="0.25">
      <c r="D431" s="112"/>
      <c r="G431" s="112"/>
      <c r="H431" s="112"/>
      <c r="I431" s="112"/>
    </row>
    <row r="432" spans="4:9" x14ac:dyDescent="0.25">
      <c r="D432" s="112"/>
      <c r="G432" s="112"/>
      <c r="H432" s="112"/>
      <c r="I432" s="112"/>
    </row>
    <row r="433" spans="4:9" x14ac:dyDescent="0.25">
      <c r="D433" s="112"/>
      <c r="G433" s="112"/>
      <c r="H433" s="112"/>
      <c r="I433" s="112"/>
    </row>
    <row r="434" spans="4:9" x14ac:dyDescent="0.25">
      <c r="D434" s="112"/>
      <c r="G434" s="112"/>
      <c r="H434" s="112"/>
      <c r="I434" s="112"/>
    </row>
    <row r="435" spans="4:9" x14ac:dyDescent="0.25">
      <c r="D435" s="112"/>
      <c r="G435" s="112"/>
      <c r="H435" s="112"/>
      <c r="I435" s="112"/>
    </row>
    <row r="436" spans="4:9" x14ac:dyDescent="0.25">
      <c r="D436" s="112"/>
      <c r="G436" s="112"/>
      <c r="H436" s="112"/>
      <c r="I436" s="112"/>
    </row>
    <row r="437" spans="4:9" x14ac:dyDescent="0.25">
      <c r="D437" s="112"/>
      <c r="G437" s="112"/>
      <c r="H437" s="112"/>
      <c r="I437" s="112"/>
    </row>
    <row r="438" spans="4:9" x14ac:dyDescent="0.25">
      <c r="D438" s="112"/>
      <c r="G438" s="112"/>
      <c r="H438" s="112"/>
      <c r="I438" s="112"/>
    </row>
    <row r="439" spans="4:9" x14ac:dyDescent="0.25">
      <c r="D439" s="112"/>
      <c r="G439" s="112"/>
      <c r="H439" s="112"/>
      <c r="I439" s="112"/>
    </row>
    <row r="440" spans="4:9" x14ac:dyDescent="0.25">
      <c r="D440" s="112"/>
      <c r="G440" s="112"/>
      <c r="H440" s="112"/>
      <c r="I440" s="112"/>
    </row>
    <row r="441" spans="4:9" x14ac:dyDescent="0.25">
      <c r="D441" s="112"/>
      <c r="G441" s="112"/>
      <c r="H441" s="112"/>
      <c r="I441" s="112"/>
    </row>
    <row r="442" spans="4:9" x14ac:dyDescent="0.25">
      <c r="D442" s="112"/>
      <c r="G442" s="112"/>
      <c r="H442" s="112"/>
      <c r="I442" s="112"/>
    </row>
    <row r="443" spans="4:9" x14ac:dyDescent="0.25">
      <c r="D443" s="112"/>
      <c r="G443" s="112"/>
      <c r="H443" s="112"/>
      <c r="I443" s="112"/>
    </row>
    <row r="444" spans="4:9" x14ac:dyDescent="0.25">
      <c r="D444" s="112"/>
      <c r="G444" s="112"/>
      <c r="H444" s="112"/>
      <c r="I444" s="112"/>
    </row>
    <row r="445" spans="4:9" x14ac:dyDescent="0.25">
      <c r="D445" s="112"/>
      <c r="G445" s="112"/>
      <c r="H445" s="112"/>
      <c r="I445" s="112"/>
    </row>
    <row r="446" spans="4:9" x14ac:dyDescent="0.25">
      <c r="D446" s="112"/>
      <c r="G446" s="112"/>
      <c r="H446" s="112"/>
      <c r="I446" s="112"/>
    </row>
    <row r="447" spans="4:9" x14ac:dyDescent="0.25">
      <c r="D447" s="112"/>
      <c r="G447" s="112"/>
      <c r="H447" s="112"/>
      <c r="I447" s="112"/>
    </row>
    <row r="448" spans="4:9" x14ac:dyDescent="0.25">
      <c r="D448" s="112"/>
      <c r="G448" s="112"/>
      <c r="H448" s="112"/>
      <c r="I448" s="112"/>
    </row>
    <row r="449" spans="4:9" x14ac:dyDescent="0.25">
      <c r="D449" s="112"/>
      <c r="G449" s="112"/>
      <c r="H449" s="112"/>
      <c r="I449" s="112"/>
    </row>
    <row r="450" spans="4:9" x14ac:dyDescent="0.25">
      <c r="D450" s="112"/>
      <c r="G450" s="112"/>
      <c r="H450" s="112"/>
      <c r="I450" s="112"/>
    </row>
    <row r="451" spans="4:9" x14ac:dyDescent="0.25">
      <c r="D451" s="112"/>
      <c r="G451" s="112"/>
      <c r="H451" s="112"/>
      <c r="I451" s="112"/>
    </row>
    <row r="452" spans="4:9" x14ac:dyDescent="0.25">
      <c r="D452" s="112"/>
      <c r="G452" s="112"/>
      <c r="H452" s="112"/>
      <c r="I452" s="112"/>
    </row>
    <row r="453" spans="4:9" x14ac:dyDescent="0.25">
      <c r="D453" s="112"/>
      <c r="G453" s="112"/>
      <c r="H453" s="112"/>
      <c r="I453" s="112"/>
    </row>
    <row r="454" spans="4:9" x14ac:dyDescent="0.25">
      <c r="D454" s="112"/>
      <c r="G454" s="112"/>
      <c r="H454" s="112"/>
      <c r="I454" s="112"/>
    </row>
    <row r="455" spans="4:9" x14ac:dyDescent="0.25">
      <c r="D455" s="112"/>
      <c r="G455" s="112"/>
      <c r="H455" s="112"/>
      <c r="I455" s="112"/>
    </row>
    <row r="456" spans="4:9" x14ac:dyDescent="0.25">
      <c r="D456" s="112"/>
      <c r="G456" s="112"/>
      <c r="H456" s="112"/>
      <c r="I456" s="112"/>
    </row>
    <row r="457" spans="4:9" x14ac:dyDescent="0.25">
      <c r="D457" s="112"/>
      <c r="G457" s="112"/>
      <c r="H457" s="112"/>
      <c r="I457" s="112"/>
    </row>
    <row r="458" spans="4:9" x14ac:dyDescent="0.25">
      <c r="D458" s="112"/>
      <c r="G458" s="112"/>
      <c r="H458" s="112"/>
      <c r="I458" s="112"/>
    </row>
    <row r="459" spans="4:9" x14ac:dyDescent="0.25">
      <c r="D459" s="112"/>
      <c r="G459" s="112"/>
      <c r="H459" s="112"/>
      <c r="I459" s="112"/>
    </row>
    <row r="460" spans="4:9" x14ac:dyDescent="0.25">
      <c r="D460" s="112"/>
      <c r="G460" s="112"/>
      <c r="H460" s="112"/>
      <c r="I460" s="112"/>
    </row>
    <row r="461" spans="4:9" x14ac:dyDescent="0.25">
      <c r="D461" s="112"/>
      <c r="G461" s="112"/>
      <c r="H461" s="112"/>
      <c r="I461" s="112"/>
    </row>
    <row r="462" spans="4:9" x14ac:dyDescent="0.25">
      <c r="D462" s="112"/>
      <c r="G462" s="112"/>
      <c r="H462" s="112"/>
      <c r="I462" s="112"/>
    </row>
    <row r="463" spans="4:9" x14ac:dyDescent="0.25">
      <c r="D463" s="112"/>
      <c r="G463" s="112"/>
      <c r="H463" s="112"/>
      <c r="I463" s="112"/>
    </row>
    <row r="464" spans="4:9" x14ac:dyDescent="0.25">
      <c r="D464" s="112"/>
      <c r="G464" s="112"/>
      <c r="H464" s="112"/>
      <c r="I464" s="112"/>
    </row>
    <row r="465" spans="4:9" x14ac:dyDescent="0.25">
      <c r="D465" s="112"/>
      <c r="G465" s="112"/>
      <c r="H465" s="112"/>
      <c r="I465" s="112"/>
    </row>
    <row r="466" spans="4:9" x14ac:dyDescent="0.25">
      <c r="D466" s="112"/>
      <c r="G466" s="112"/>
      <c r="H466" s="112"/>
      <c r="I466" s="112"/>
    </row>
    <row r="467" spans="4:9" x14ac:dyDescent="0.25">
      <c r="D467" s="112"/>
      <c r="G467" s="112"/>
      <c r="H467" s="112"/>
      <c r="I467" s="112"/>
    </row>
    <row r="468" spans="4:9" x14ac:dyDescent="0.25">
      <c r="D468" s="112"/>
      <c r="G468" s="112"/>
      <c r="H468" s="112"/>
      <c r="I468" s="112"/>
    </row>
    <row r="469" spans="4:9" x14ac:dyDescent="0.25">
      <c r="D469" s="112"/>
      <c r="G469" s="112"/>
      <c r="H469" s="112"/>
      <c r="I469" s="112"/>
    </row>
    <row r="470" spans="4:9" x14ac:dyDescent="0.25">
      <c r="D470" s="112"/>
      <c r="G470" s="112"/>
      <c r="H470" s="112"/>
      <c r="I470" s="112"/>
    </row>
    <row r="471" spans="4:9" x14ac:dyDescent="0.25">
      <c r="D471" s="112"/>
      <c r="G471" s="112"/>
      <c r="H471" s="112"/>
      <c r="I471" s="112"/>
    </row>
    <row r="472" spans="4:9" x14ac:dyDescent="0.25">
      <c r="D472" s="112"/>
      <c r="G472" s="112"/>
      <c r="H472" s="112"/>
      <c r="I472" s="112"/>
    </row>
    <row r="473" spans="4:9" x14ac:dyDescent="0.25">
      <c r="D473" s="112"/>
      <c r="G473" s="112"/>
      <c r="H473" s="112"/>
      <c r="I473" s="112"/>
    </row>
    <row r="474" spans="4:9" x14ac:dyDescent="0.25">
      <c r="D474" s="112"/>
      <c r="G474" s="112"/>
      <c r="H474" s="112"/>
      <c r="I474" s="112"/>
    </row>
    <row r="475" spans="4:9" x14ac:dyDescent="0.25">
      <c r="D475" s="112"/>
      <c r="G475" s="112"/>
      <c r="H475" s="112"/>
      <c r="I475" s="112"/>
    </row>
    <row r="476" spans="4:9" x14ac:dyDescent="0.25">
      <c r="D476" s="112"/>
      <c r="G476" s="112"/>
      <c r="H476" s="112"/>
      <c r="I476" s="112"/>
    </row>
    <row r="477" spans="4:9" x14ac:dyDescent="0.25">
      <c r="D477" s="112"/>
      <c r="G477" s="112"/>
      <c r="H477" s="112"/>
      <c r="I477" s="112"/>
    </row>
    <row r="478" spans="4:9" x14ac:dyDescent="0.25">
      <c r="D478" s="112"/>
      <c r="G478" s="112"/>
      <c r="H478" s="112"/>
      <c r="I478" s="112"/>
    </row>
    <row r="479" spans="4:9" x14ac:dyDescent="0.25">
      <c r="D479" s="112"/>
      <c r="G479" s="112"/>
      <c r="H479" s="112"/>
      <c r="I479" s="112"/>
    </row>
    <row r="480" spans="4:9" x14ac:dyDescent="0.25">
      <c r="D480" s="112"/>
      <c r="G480" s="112"/>
      <c r="H480" s="112"/>
      <c r="I480" s="112"/>
    </row>
    <row r="481" spans="4:9" x14ac:dyDescent="0.25">
      <c r="D481" s="112"/>
      <c r="G481" s="112"/>
      <c r="H481" s="112"/>
      <c r="I481" s="112"/>
    </row>
    <row r="482" spans="4:9" x14ac:dyDescent="0.25">
      <c r="D482" s="112"/>
      <c r="G482" s="112"/>
      <c r="H482" s="112"/>
      <c r="I482" s="112"/>
    </row>
    <row r="483" spans="4:9" x14ac:dyDescent="0.25">
      <c r="D483" s="112"/>
      <c r="G483" s="112"/>
      <c r="H483" s="112"/>
      <c r="I483" s="112"/>
    </row>
    <row r="484" spans="4:9" x14ac:dyDescent="0.25">
      <c r="D484" s="112"/>
      <c r="G484" s="112"/>
      <c r="H484" s="112"/>
      <c r="I484" s="112"/>
    </row>
    <row r="485" spans="4:9" x14ac:dyDescent="0.25">
      <c r="D485" s="112"/>
      <c r="G485" s="112"/>
      <c r="H485" s="112"/>
      <c r="I485" s="112"/>
    </row>
    <row r="486" spans="4:9" x14ac:dyDescent="0.25">
      <c r="D486" s="112"/>
      <c r="G486" s="112"/>
      <c r="H486" s="112"/>
      <c r="I486" s="112"/>
    </row>
    <row r="487" spans="4:9" x14ac:dyDescent="0.25">
      <c r="D487" s="112"/>
      <c r="G487" s="112"/>
      <c r="H487" s="112"/>
      <c r="I487" s="112"/>
    </row>
    <row r="488" spans="4:9" x14ac:dyDescent="0.25">
      <c r="D488" s="112"/>
      <c r="G488" s="112"/>
      <c r="H488" s="112"/>
      <c r="I488" s="112"/>
    </row>
    <row r="489" spans="4:9" x14ac:dyDescent="0.25">
      <c r="D489" s="112"/>
      <c r="G489" s="112"/>
      <c r="H489" s="112"/>
      <c r="I489" s="112"/>
    </row>
    <row r="490" spans="4:9" x14ac:dyDescent="0.25">
      <c r="D490" s="112"/>
      <c r="G490" s="112"/>
      <c r="H490" s="112"/>
      <c r="I490" s="112"/>
    </row>
    <row r="491" spans="4:9" x14ac:dyDescent="0.25">
      <c r="D491" s="112"/>
      <c r="G491" s="112"/>
      <c r="H491" s="112"/>
      <c r="I491" s="112"/>
    </row>
    <row r="492" spans="4:9" x14ac:dyDescent="0.25">
      <c r="D492" s="112"/>
      <c r="G492" s="112"/>
      <c r="H492" s="112"/>
      <c r="I492" s="112"/>
    </row>
    <row r="493" spans="4:9" x14ac:dyDescent="0.25">
      <c r="D493" s="112"/>
      <c r="G493" s="112"/>
      <c r="H493" s="112"/>
      <c r="I493" s="112"/>
    </row>
    <row r="494" spans="4:9" x14ac:dyDescent="0.25">
      <c r="D494" s="112"/>
      <c r="G494" s="112"/>
      <c r="H494" s="112"/>
      <c r="I494" s="112"/>
    </row>
    <row r="495" spans="4:9" x14ac:dyDescent="0.25">
      <c r="D495" s="112"/>
      <c r="G495" s="112"/>
      <c r="H495" s="112"/>
      <c r="I495" s="112"/>
    </row>
    <row r="496" spans="4:9" x14ac:dyDescent="0.25">
      <c r="D496" s="112"/>
      <c r="G496" s="112"/>
      <c r="H496" s="112"/>
      <c r="I496" s="112"/>
    </row>
    <row r="497" spans="4:9" x14ac:dyDescent="0.25">
      <c r="D497" s="112"/>
      <c r="G497" s="112"/>
      <c r="H497" s="112"/>
      <c r="I497" s="112"/>
    </row>
    <row r="498" spans="4:9" x14ac:dyDescent="0.25">
      <c r="D498" s="112"/>
      <c r="G498" s="112"/>
      <c r="H498" s="112"/>
      <c r="I498" s="112"/>
    </row>
    <row r="499" spans="4:9" x14ac:dyDescent="0.25">
      <c r="D499" s="112"/>
      <c r="G499" s="112"/>
      <c r="H499" s="112"/>
      <c r="I499" s="112"/>
    </row>
    <row r="500" spans="4:9" x14ac:dyDescent="0.25">
      <c r="D500" s="112"/>
      <c r="G500" s="112"/>
      <c r="H500" s="112"/>
      <c r="I500" s="112"/>
    </row>
    <row r="501" spans="4:9" x14ac:dyDescent="0.25">
      <c r="D501" s="112"/>
      <c r="G501" s="112"/>
      <c r="H501" s="112"/>
      <c r="I501" s="112"/>
    </row>
    <row r="502" spans="4:9" x14ac:dyDescent="0.25">
      <c r="D502" s="112"/>
      <c r="G502" s="112"/>
      <c r="H502" s="112"/>
      <c r="I502" s="112"/>
    </row>
    <row r="503" spans="4:9" x14ac:dyDescent="0.25">
      <c r="D503" s="112"/>
      <c r="G503" s="112"/>
      <c r="H503" s="112"/>
      <c r="I503" s="112"/>
    </row>
    <row r="504" spans="4:9" x14ac:dyDescent="0.25">
      <c r="D504" s="112"/>
      <c r="G504" s="112"/>
      <c r="H504" s="112"/>
      <c r="I504" s="112"/>
    </row>
    <row r="505" spans="4:9" x14ac:dyDescent="0.25">
      <c r="D505" s="112"/>
      <c r="G505" s="112"/>
      <c r="H505" s="112"/>
      <c r="I505" s="112"/>
    </row>
    <row r="506" spans="4:9" x14ac:dyDescent="0.25">
      <c r="D506" s="112"/>
      <c r="G506" s="112"/>
      <c r="H506" s="112"/>
      <c r="I506" s="112"/>
    </row>
    <row r="507" spans="4:9" x14ac:dyDescent="0.25">
      <c r="D507" s="112"/>
      <c r="G507" s="112"/>
      <c r="H507" s="112"/>
      <c r="I507" s="112"/>
    </row>
    <row r="508" spans="4:9" x14ac:dyDescent="0.25">
      <c r="D508" s="112"/>
      <c r="G508" s="112"/>
      <c r="H508" s="112"/>
      <c r="I508" s="112"/>
    </row>
    <row r="509" spans="4:9" x14ac:dyDescent="0.25">
      <c r="D509" s="112"/>
      <c r="G509" s="112"/>
      <c r="H509" s="112"/>
      <c r="I509" s="112"/>
    </row>
    <row r="510" spans="4:9" x14ac:dyDescent="0.25">
      <c r="D510" s="112"/>
      <c r="G510" s="112"/>
      <c r="H510" s="112"/>
      <c r="I510" s="112"/>
    </row>
    <row r="511" spans="4:9" x14ac:dyDescent="0.25">
      <c r="D511" s="112"/>
      <c r="G511" s="112"/>
      <c r="H511" s="112"/>
      <c r="I511" s="112"/>
    </row>
    <row r="512" spans="4:9" x14ac:dyDescent="0.25">
      <c r="D512" s="112"/>
      <c r="G512" s="112"/>
      <c r="H512" s="112"/>
      <c r="I512" s="112"/>
    </row>
    <row r="513" spans="4:9" x14ac:dyDescent="0.25">
      <c r="D513" s="112"/>
      <c r="G513" s="112"/>
      <c r="H513" s="112"/>
      <c r="I513" s="112"/>
    </row>
    <row r="514" spans="4:9" x14ac:dyDescent="0.25">
      <c r="D514" s="112"/>
      <c r="G514" s="112"/>
      <c r="H514" s="112"/>
      <c r="I514" s="112"/>
    </row>
    <row r="515" spans="4:9" x14ac:dyDescent="0.25">
      <c r="D515" s="112"/>
      <c r="G515" s="112"/>
      <c r="H515" s="112"/>
      <c r="I515" s="112"/>
    </row>
    <row r="516" spans="4:9" x14ac:dyDescent="0.25">
      <c r="D516" s="112"/>
      <c r="G516" s="112"/>
      <c r="H516" s="112"/>
      <c r="I516" s="112"/>
    </row>
    <row r="517" spans="4:9" x14ac:dyDescent="0.25">
      <c r="D517" s="112"/>
      <c r="G517" s="112"/>
      <c r="H517" s="112"/>
      <c r="I517" s="112"/>
    </row>
    <row r="518" spans="4:9" x14ac:dyDescent="0.25">
      <c r="D518" s="112"/>
      <c r="G518" s="112"/>
      <c r="H518" s="112"/>
      <c r="I518" s="112"/>
    </row>
    <row r="519" spans="4:9" x14ac:dyDescent="0.25">
      <c r="D519" s="112"/>
      <c r="G519" s="112"/>
      <c r="H519" s="112"/>
      <c r="I519" s="112"/>
    </row>
    <row r="520" spans="4:9" x14ac:dyDescent="0.25">
      <c r="D520" s="112"/>
      <c r="G520" s="112"/>
      <c r="H520" s="112"/>
      <c r="I520" s="112"/>
    </row>
    <row r="521" spans="4:9" x14ac:dyDescent="0.25">
      <c r="D521" s="112"/>
      <c r="G521" s="112"/>
      <c r="H521" s="112"/>
      <c r="I521" s="112"/>
    </row>
    <row r="522" spans="4:9" x14ac:dyDescent="0.25">
      <c r="D522" s="112"/>
      <c r="G522" s="112"/>
      <c r="H522" s="112"/>
      <c r="I522" s="112"/>
    </row>
    <row r="523" spans="4:9" x14ac:dyDescent="0.25">
      <c r="D523" s="112"/>
      <c r="G523" s="112"/>
      <c r="H523" s="112"/>
      <c r="I523" s="112"/>
    </row>
    <row r="524" spans="4:9" x14ac:dyDescent="0.25">
      <c r="D524" s="112"/>
      <c r="G524" s="112"/>
      <c r="H524" s="112"/>
      <c r="I524" s="112"/>
    </row>
    <row r="525" spans="4:9" x14ac:dyDescent="0.25">
      <c r="D525" s="112"/>
      <c r="G525" s="112"/>
      <c r="H525" s="112"/>
      <c r="I525" s="112"/>
    </row>
    <row r="526" spans="4:9" x14ac:dyDescent="0.25">
      <c r="D526" s="112"/>
      <c r="G526" s="112"/>
      <c r="H526" s="112"/>
      <c r="I526" s="112"/>
    </row>
    <row r="527" spans="4:9" x14ac:dyDescent="0.25">
      <c r="D527" s="112"/>
      <c r="G527" s="112"/>
      <c r="H527" s="112"/>
      <c r="I527" s="112"/>
    </row>
    <row r="528" spans="4:9" x14ac:dyDescent="0.25">
      <c r="D528" s="112"/>
      <c r="G528" s="112"/>
      <c r="H528" s="112"/>
      <c r="I528" s="112"/>
    </row>
    <row r="529" spans="4:9" x14ac:dyDescent="0.25">
      <c r="D529" s="112"/>
      <c r="G529" s="112"/>
      <c r="H529" s="112"/>
      <c r="I529" s="112"/>
    </row>
    <row r="530" spans="4:9" x14ac:dyDescent="0.25">
      <c r="D530" s="112"/>
      <c r="G530" s="112"/>
      <c r="H530" s="112"/>
      <c r="I530" s="112"/>
    </row>
    <row r="531" spans="4:9" x14ac:dyDescent="0.25">
      <c r="D531" s="112"/>
      <c r="G531" s="112"/>
      <c r="H531" s="112"/>
      <c r="I531" s="112"/>
    </row>
    <row r="532" spans="4:9" x14ac:dyDescent="0.25">
      <c r="D532" s="112"/>
      <c r="G532" s="112"/>
      <c r="H532" s="112"/>
      <c r="I532" s="112"/>
    </row>
    <row r="533" spans="4:9" x14ac:dyDescent="0.25">
      <c r="D533" s="112"/>
      <c r="G533" s="112"/>
      <c r="H533" s="112"/>
      <c r="I533" s="112"/>
    </row>
    <row r="534" spans="4:9" x14ac:dyDescent="0.25">
      <c r="D534" s="112"/>
      <c r="G534" s="112"/>
      <c r="H534" s="112"/>
      <c r="I534" s="112"/>
    </row>
    <row r="535" spans="4:9" x14ac:dyDescent="0.25">
      <c r="D535" s="112"/>
      <c r="G535" s="112"/>
      <c r="H535" s="112"/>
      <c r="I535" s="112"/>
    </row>
    <row r="536" spans="4:9" x14ac:dyDescent="0.25">
      <c r="D536" s="112"/>
      <c r="G536" s="112"/>
      <c r="H536" s="112"/>
      <c r="I536" s="112"/>
    </row>
    <row r="537" spans="4:9" x14ac:dyDescent="0.25">
      <c r="D537" s="112"/>
      <c r="G537" s="112"/>
      <c r="H537" s="112"/>
      <c r="I537" s="112"/>
    </row>
    <row r="538" spans="4:9" x14ac:dyDescent="0.25">
      <c r="D538" s="112"/>
      <c r="G538" s="112"/>
      <c r="H538" s="112"/>
      <c r="I538" s="112"/>
    </row>
    <row r="539" spans="4:9" x14ac:dyDescent="0.25">
      <c r="D539" s="112"/>
      <c r="G539" s="112"/>
      <c r="H539" s="112"/>
      <c r="I539" s="112"/>
    </row>
    <row r="540" spans="4:9" x14ac:dyDescent="0.25">
      <c r="D540" s="112"/>
      <c r="G540" s="112"/>
      <c r="H540" s="112"/>
      <c r="I540" s="112"/>
    </row>
    <row r="541" spans="4:9" x14ac:dyDescent="0.25">
      <c r="D541" s="112"/>
      <c r="G541" s="112"/>
      <c r="H541" s="112"/>
      <c r="I541" s="112"/>
    </row>
    <row r="542" spans="4:9" x14ac:dyDescent="0.25">
      <c r="D542" s="112"/>
      <c r="G542" s="112"/>
      <c r="H542" s="112"/>
      <c r="I542" s="112"/>
    </row>
    <row r="543" spans="4:9" x14ac:dyDescent="0.25">
      <c r="D543" s="112"/>
      <c r="G543" s="112"/>
      <c r="H543" s="112"/>
      <c r="I543" s="112"/>
    </row>
    <row r="544" spans="4:9" x14ac:dyDescent="0.25">
      <c r="D544" s="112"/>
      <c r="G544" s="112"/>
      <c r="H544" s="112"/>
      <c r="I544" s="112"/>
    </row>
    <row r="545" spans="4:9" x14ac:dyDescent="0.25">
      <c r="D545" s="112"/>
      <c r="G545" s="112"/>
      <c r="H545" s="112"/>
      <c r="I545" s="112"/>
    </row>
    <row r="546" spans="4:9" x14ac:dyDescent="0.25">
      <c r="D546" s="112"/>
      <c r="G546" s="112"/>
      <c r="H546" s="112"/>
      <c r="I546" s="112"/>
    </row>
    <row r="547" spans="4:9" x14ac:dyDescent="0.25">
      <c r="D547" s="112"/>
      <c r="G547" s="112"/>
      <c r="H547" s="112"/>
      <c r="I547" s="112"/>
    </row>
    <row r="548" spans="4:9" x14ac:dyDescent="0.25">
      <c r="D548" s="112"/>
      <c r="G548" s="112"/>
      <c r="H548" s="112"/>
      <c r="I548" s="112"/>
    </row>
    <row r="549" spans="4:9" x14ac:dyDescent="0.25">
      <c r="D549" s="112"/>
      <c r="G549" s="112"/>
      <c r="H549" s="112"/>
      <c r="I549" s="112"/>
    </row>
    <row r="550" spans="4:9" x14ac:dyDescent="0.25">
      <c r="D550" s="112"/>
      <c r="G550" s="112"/>
      <c r="H550" s="112"/>
      <c r="I550" s="112"/>
    </row>
    <row r="551" spans="4:9" x14ac:dyDescent="0.25">
      <c r="D551" s="112"/>
      <c r="G551" s="112"/>
      <c r="H551" s="112"/>
      <c r="I551" s="112"/>
    </row>
    <row r="552" spans="4:9" x14ac:dyDescent="0.25">
      <c r="D552" s="112"/>
      <c r="G552" s="112"/>
      <c r="H552" s="112"/>
      <c r="I552" s="112"/>
    </row>
    <row r="553" spans="4:9" x14ac:dyDescent="0.25">
      <c r="D553" s="112"/>
      <c r="G553" s="112"/>
      <c r="H553" s="112"/>
      <c r="I553" s="112"/>
    </row>
    <row r="554" spans="4:9" x14ac:dyDescent="0.25">
      <c r="D554" s="112"/>
      <c r="G554" s="112"/>
      <c r="H554" s="112"/>
      <c r="I554" s="112"/>
    </row>
    <row r="555" spans="4:9" x14ac:dyDescent="0.25">
      <c r="D555" s="112"/>
      <c r="G555" s="112"/>
      <c r="H555" s="112"/>
      <c r="I555" s="112"/>
    </row>
    <row r="556" spans="4:9" x14ac:dyDescent="0.25">
      <c r="D556" s="112"/>
      <c r="G556" s="112"/>
      <c r="H556" s="112"/>
      <c r="I556" s="112"/>
    </row>
    <row r="557" spans="4:9" x14ac:dyDescent="0.25">
      <c r="D557" s="112"/>
      <c r="G557" s="112"/>
      <c r="H557" s="112"/>
      <c r="I557" s="112"/>
    </row>
    <row r="558" spans="4:9" x14ac:dyDescent="0.25">
      <c r="D558" s="112"/>
      <c r="G558" s="112"/>
      <c r="H558" s="112"/>
      <c r="I558" s="112"/>
    </row>
    <row r="559" spans="4:9" x14ac:dyDescent="0.25">
      <c r="D559" s="112"/>
      <c r="G559" s="112"/>
      <c r="H559" s="112"/>
      <c r="I559" s="112"/>
    </row>
    <row r="560" spans="4:9" x14ac:dyDescent="0.25">
      <c r="D560" s="112"/>
      <c r="G560" s="112"/>
      <c r="H560" s="112"/>
      <c r="I560" s="112"/>
    </row>
    <row r="561" spans="4:9" x14ac:dyDescent="0.25">
      <c r="D561" s="112"/>
      <c r="G561" s="112"/>
      <c r="H561" s="112"/>
      <c r="I561" s="112"/>
    </row>
    <row r="562" spans="4:9" x14ac:dyDescent="0.25">
      <c r="D562" s="112"/>
      <c r="G562" s="112"/>
      <c r="H562" s="112"/>
      <c r="I562" s="112"/>
    </row>
    <row r="563" spans="4:9" x14ac:dyDescent="0.25">
      <c r="D563" s="112"/>
      <c r="G563" s="112"/>
      <c r="H563" s="112"/>
      <c r="I563" s="112"/>
    </row>
    <row r="564" spans="4:9" x14ac:dyDescent="0.25">
      <c r="D564" s="112"/>
      <c r="G564" s="112"/>
      <c r="H564" s="112"/>
      <c r="I564" s="112"/>
    </row>
    <row r="565" spans="4:9" x14ac:dyDescent="0.25">
      <c r="D565" s="112"/>
      <c r="G565" s="112"/>
      <c r="H565" s="112"/>
      <c r="I565" s="112"/>
    </row>
    <row r="566" spans="4:9" x14ac:dyDescent="0.25">
      <c r="D566" s="112"/>
      <c r="G566" s="112"/>
      <c r="H566" s="112"/>
      <c r="I566" s="112"/>
    </row>
    <row r="567" spans="4:9" x14ac:dyDescent="0.25">
      <c r="D567" s="112"/>
      <c r="G567" s="112"/>
      <c r="H567" s="112"/>
      <c r="I567" s="112"/>
    </row>
    <row r="568" spans="4:9" x14ac:dyDescent="0.25">
      <c r="D568" s="112"/>
      <c r="G568" s="112"/>
      <c r="H568" s="112"/>
      <c r="I568" s="112"/>
    </row>
    <row r="569" spans="4:9" x14ac:dyDescent="0.25">
      <c r="D569" s="112"/>
      <c r="G569" s="112"/>
      <c r="H569" s="112"/>
      <c r="I569" s="112"/>
    </row>
    <row r="570" spans="4:9" x14ac:dyDescent="0.25">
      <c r="D570" s="112"/>
      <c r="G570" s="112"/>
      <c r="H570" s="112"/>
      <c r="I570" s="112"/>
    </row>
    <row r="571" spans="4:9" x14ac:dyDescent="0.25">
      <c r="D571" s="112"/>
      <c r="G571" s="112"/>
      <c r="H571" s="112"/>
      <c r="I571" s="112"/>
    </row>
    <row r="572" spans="4:9" x14ac:dyDescent="0.25">
      <c r="D572" s="112"/>
      <c r="G572" s="112"/>
      <c r="H572" s="112"/>
      <c r="I572" s="112"/>
    </row>
    <row r="573" spans="4:9" x14ac:dyDescent="0.25">
      <c r="D573" s="112"/>
      <c r="G573" s="112"/>
      <c r="H573" s="112"/>
      <c r="I573" s="112"/>
    </row>
    <row r="574" spans="4:9" x14ac:dyDescent="0.25">
      <c r="D574" s="112"/>
      <c r="G574" s="112"/>
      <c r="H574" s="112"/>
      <c r="I574" s="112"/>
    </row>
    <row r="575" spans="4:9" x14ac:dyDescent="0.25">
      <c r="D575" s="112"/>
      <c r="G575" s="112"/>
      <c r="H575" s="112"/>
      <c r="I575" s="112"/>
    </row>
    <row r="576" spans="4:9" x14ac:dyDescent="0.25">
      <c r="D576" s="112"/>
      <c r="G576" s="112"/>
      <c r="H576" s="112"/>
      <c r="I576" s="112"/>
    </row>
    <row r="577" spans="4:9" x14ac:dyDescent="0.25">
      <c r="D577" s="112"/>
      <c r="G577" s="112"/>
      <c r="H577" s="112"/>
      <c r="I577" s="112"/>
    </row>
    <row r="578" spans="4:9" x14ac:dyDescent="0.25">
      <c r="D578" s="112"/>
      <c r="G578" s="112"/>
      <c r="H578" s="112"/>
      <c r="I578" s="112"/>
    </row>
    <row r="579" spans="4:9" x14ac:dyDescent="0.25">
      <c r="D579" s="112"/>
      <c r="G579" s="112"/>
      <c r="H579" s="112"/>
      <c r="I579" s="112"/>
    </row>
    <row r="580" spans="4:9" x14ac:dyDescent="0.25">
      <c r="D580" s="112"/>
      <c r="G580" s="112"/>
      <c r="H580" s="112"/>
      <c r="I580" s="112"/>
    </row>
    <row r="581" spans="4:9" x14ac:dyDescent="0.25">
      <c r="D581" s="112"/>
      <c r="G581" s="112"/>
      <c r="H581" s="112"/>
      <c r="I581" s="112"/>
    </row>
    <row r="582" spans="4:9" x14ac:dyDescent="0.25">
      <c r="D582" s="112"/>
      <c r="G582" s="112"/>
      <c r="H582" s="112"/>
      <c r="I582" s="112"/>
    </row>
    <row r="583" spans="4:9" x14ac:dyDescent="0.25">
      <c r="D583" s="112"/>
      <c r="G583" s="112"/>
      <c r="H583" s="112"/>
      <c r="I583" s="112"/>
    </row>
    <row r="584" spans="4:9" x14ac:dyDescent="0.25">
      <c r="D584" s="112"/>
      <c r="G584" s="112"/>
      <c r="H584" s="112"/>
      <c r="I584" s="112"/>
    </row>
    <row r="585" spans="4:9" x14ac:dyDescent="0.25">
      <c r="D585" s="112"/>
      <c r="G585" s="112"/>
      <c r="H585" s="112"/>
      <c r="I585" s="112"/>
    </row>
    <row r="586" spans="4:9" x14ac:dyDescent="0.25">
      <c r="D586" s="112"/>
      <c r="G586" s="112"/>
      <c r="H586" s="112"/>
      <c r="I586" s="112"/>
    </row>
    <row r="587" spans="4:9" x14ac:dyDescent="0.25">
      <c r="D587" s="112"/>
      <c r="G587" s="112"/>
      <c r="H587" s="112"/>
      <c r="I587" s="112"/>
    </row>
    <row r="588" spans="4:9" x14ac:dyDescent="0.25">
      <c r="D588" s="112"/>
      <c r="G588" s="112"/>
      <c r="H588" s="112"/>
      <c r="I588" s="112"/>
    </row>
    <row r="589" spans="4:9" x14ac:dyDescent="0.25">
      <c r="D589" s="112"/>
      <c r="G589" s="112"/>
      <c r="H589" s="112"/>
      <c r="I589" s="112"/>
    </row>
    <row r="590" spans="4:9" x14ac:dyDescent="0.25">
      <c r="D590" s="112"/>
      <c r="G590" s="112"/>
      <c r="H590" s="112"/>
      <c r="I590" s="112"/>
    </row>
    <row r="591" spans="4:9" x14ac:dyDescent="0.25">
      <c r="D591" s="112"/>
      <c r="G591" s="112"/>
      <c r="H591" s="112"/>
      <c r="I591" s="112"/>
    </row>
    <row r="592" spans="4:9" x14ac:dyDescent="0.25">
      <c r="D592" s="112"/>
      <c r="G592" s="112"/>
      <c r="H592" s="112"/>
      <c r="I592" s="112"/>
    </row>
    <row r="593" spans="4:9" x14ac:dyDescent="0.25">
      <c r="D593" s="112"/>
      <c r="G593" s="112"/>
      <c r="H593" s="112"/>
      <c r="I593" s="112"/>
    </row>
    <row r="594" spans="4:9" x14ac:dyDescent="0.25">
      <c r="D594" s="112"/>
      <c r="G594" s="112"/>
      <c r="H594" s="112"/>
      <c r="I594" s="112"/>
    </row>
    <row r="595" spans="4:9" x14ac:dyDescent="0.25">
      <c r="D595" s="112"/>
      <c r="G595" s="112"/>
      <c r="H595" s="112"/>
      <c r="I595" s="112"/>
    </row>
    <row r="596" spans="4:9" x14ac:dyDescent="0.25">
      <c r="D596" s="112"/>
      <c r="G596" s="112"/>
      <c r="H596" s="112"/>
      <c r="I596" s="112"/>
    </row>
    <row r="597" spans="4:9" x14ac:dyDescent="0.25">
      <c r="D597" s="112"/>
      <c r="G597" s="112"/>
      <c r="H597" s="112"/>
      <c r="I597" s="112"/>
    </row>
    <row r="598" spans="4:9" x14ac:dyDescent="0.25">
      <c r="D598" s="112"/>
      <c r="G598" s="112"/>
      <c r="H598" s="112"/>
      <c r="I598" s="112"/>
    </row>
    <row r="599" spans="4:9" x14ac:dyDescent="0.25">
      <c r="D599" s="112"/>
      <c r="G599" s="112"/>
      <c r="H599" s="112"/>
      <c r="I599" s="112"/>
    </row>
    <row r="600" spans="4:9" x14ac:dyDescent="0.25">
      <c r="D600" s="112"/>
      <c r="G600" s="112"/>
      <c r="H600" s="112"/>
      <c r="I600" s="112"/>
    </row>
    <row r="601" spans="4:9" x14ac:dyDescent="0.25">
      <c r="D601" s="112"/>
      <c r="G601" s="112"/>
      <c r="H601" s="112"/>
      <c r="I601" s="112"/>
    </row>
    <row r="602" spans="4:9" x14ac:dyDescent="0.25">
      <c r="D602" s="112"/>
      <c r="G602" s="112"/>
      <c r="H602" s="112"/>
      <c r="I602" s="112"/>
    </row>
    <row r="603" spans="4:9" x14ac:dyDescent="0.25">
      <c r="D603" s="112"/>
      <c r="G603" s="112"/>
      <c r="H603" s="112"/>
      <c r="I603" s="112"/>
    </row>
    <row r="604" spans="4:9" x14ac:dyDescent="0.25">
      <c r="D604" s="112"/>
      <c r="G604" s="112"/>
      <c r="H604" s="112"/>
      <c r="I604" s="112"/>
    </row>
    <row r="605" spans="4:9" x14ac:dyDescent="0.25">
      <c r="D605" s="112"/>
      <c r="G605" s="112"/>
      <c r="H605" s="112"/>
      <c r="I605" s="112"/>
    </row>
    <row r="606" spans="4:9" x14ac:dyDescent="0.25">
      <c r="D606" s="112"/>
      <c r="G606" s="112"/>
      <c r="H606" s="112"/>
      <c r="I606" s="112"/>
    </row>
    <row r="607" spans="4:9" x14ac:dyDescent="0.25">
      <c r="D607" s="112"/>
      <c r="G607" s="112"/>
      <c r="H607" s="112"/>
      <c r="I607" s="112"/>
    </row>
    <row r="608" spans="4:9" x14ac:dyDescent="0.25">
      <c r="D608" s="112"/>
      <c r="G608" s="112"/>
      <c r="H608" s="112"/>
      <c r="I608" s="112"/>
    </row>
    <row r="609" spans="4:9" x14ac:dyDescent="0.25">
      <c r="D609" s="112"/>
      <c r="G609" s="112"/>
      <c r="H609" s="112"/>
      <c r="I609" s="112"/>
    </row>
    <row r="610" spans="4:9" x14ac:dyDescent="0.25">
      <c r="D610" s="112"/>
      <c r="G610" s="112"/>
      <c r="H610" s="112"/>
      <c r="I610" s="112"/>
    </row>
    <row r="611" spans="4:9" x14ac:dyDescent="0.25">
      <c r="D611" s="112"/>
      <c r="G611" s="112"/>
      <c r="H611" s="112"/>
      <c r="I611" s="112"/>
    </row>
    <row r="612" spans="4:9" x14ac:dyDescent="0.25">
      <c r="D612" s="112"/>
      <c r="G612" s="112"/>
      <c r="H612" s="112"/>
      <c r="I612" s="112"/>
    </row>
    <row r="613" spans="4:9" x14ac:dyDescent="0.25">
      <c r="D613" s="112"/>
      <c r="G613" s="112"/>
      <c r="H613" s="112"/>
      <c r="I613" s="112"/>
    </row>
    <row r="614" spans="4:9" x14ac:dyDescent="0.25">
      <c r="D614" s="112"/>
      <c r="G614" s="112"/>
      <c r="H614" s="112"/>
      <c r="I614" s="112"/>
    </row>
    <row r="615" spans="4:9" x14ac:dyDescent="0.25">
      <c r="D615" s="112"/>
      <c r="G615" s="112"/>
      <c r="H615" s="112"/>
      <c r="I615" s="112"/>
    </row>
    <row r="616" spans="4:9" x14ac:dyDescent="0.25">
      <c r="D616" s="112"/>
      <c r="G616" s="112"/>
      <c r="H616" s="112"/>
      <c r="I616" s="112"/>
    </row>
    <row r="617" spans="4:9" x14ac:dyDescent="0.25">
      <c r="D617" s="112"/>
      <c r="G617" s="112"/>
      <c r="H617" s="112"/>
      <c r="I617" s="112"/>
    </row>
    <row r="618" spans="4:9" x14ac:dyDescent="0.25">
      <c r="D618" s="112"/>
      <c r="G618" s="112"/>
      <c r="H618" s="112"/>
      <c r="I618" s="112"/>
    </row>
    <row r="619" spans="4:9" x14ac:dyDescent="0.25">
      <c r="D619" s="112"/>
      <c r="G619" s="112"/>
      <c r="H619" s="112"/>
      <c r="I619" s="112"/>
    </row>
    <row r="620" spans="4:9" x14ac:dyDescent="0.25">
      <c r="D620" s="112"/>
      <c r="G620" s="112"/>
      <c r="H620" s="112"/>
      <c r="I620" s="112"/>
    </row>
    <row r="621" spans="4:9" x14ac:dyDescent="0.25">
      <c r="D621" s="112"/>
      <c r="G621" s="112"/>
      <c r="H621" s="112"/>
      <c r="I621" s="112"/>
    </row>
    <row r="622" spans="4:9" x14ac:dyDescent="0.25">
      <c r="D622" s="112"/>
      <c r="G622" s="112"/>
      <c r="H622" s="112"/>
      <c r="I622" s="112"/>
    </row>
    <row r="623" spans="4:9" x14ac:dyDescent="0.25">
      <c r="D623" s="112"/>
      <c r="G623" s="112"/>
      <c r="H623" s="112"/>
      <c r="I623" s="112"/>
    </row>
    <row r="624" spans="4:9" x14ac:dyDescent="0.25">
      <c r="D624" s="112"/>
      <c r="G624" s="112"/>
      <c r="H624" s="112"/>
      <c r="I624" s="112"/>
    </row>
    <row r="625" spans="4:9" x14ac:dyDescent="0.25">
      <c r="D625" s="112"/>
      <c r="G625" s="112"/>
      <c r="H625" s="112"/>
      <c r="I625" s="112"/>
    </row>
    <row r="626" spans="4:9" x14ac:dyDescent="0.25">
      <c r="D626" s="112"/>
      <c r="G626" s="112"/>
      <c r="H626" s="112"/>
      <c r="I626" s="112"/>
    </row>
    <row r="627" spans="4:9" x14ac:dyDescent="0.25">
      <c r="D627" s="112"/>
      <c r="G627" s="112"/>
      <c r="H627" s="112"/>
      <c r="I627" s="112"/>
    </row>
    <row r="628" spans="4:9" x14ac:dyDescent="0.25">
      <c r="D628" s="112"/>
      <c r="G628" s="112"/>
      <c r="H628" s="112"/>
      <c r="I628" s="112"/>
    </row>
    <row r="629" spans="4:9" x14ac:dyDescent="0.25">
      <c r="D629" s="112"/>
      <c r="G629" s="112"/>
      <c r="H629" s="112"/>
      <c r="I629" s="112"/>
    </row>
    <row r="630" spans="4:9" x14ac:dyDescent="0.25">
      <c r="D630" s="112"/>
      <c r="G630" s="112"/>
      <c r="H630" s="112"/>
      <c r="I630" s="112"/>
    </row>
    <row r="631" spans="4:9" x14ac:dyDescent="0.25">
      <c r="D631" s="112"/>
      <c r="G631" s="112"/>
      <c r="H631" s="112"/>
      <c r="I631" s="112"/>
    </row>
    <row r="632" spans="4:9" x14ac:dyDescent="0.25">
      <c r="D632" s="112"/>
      <c r="G632" s="112"/>
      <c r="H632" s="112"/>
      <c r="I632" s="112"/>
    </row>
    <row r="633" spans="4:9" x14ac:dyDescent="0.25">
      <c r="D633" s="112"/>
      <c r="G633" s="112"/>
      <c r="H633" s="112"/>
      <c r="I633" s="112"/>
    </row>
    <row r="634" spans="4:9" x14ac:dyDescent="0.25">
      <c r="D634" s="112"/>
      <c r="G634" s="112"/>
      <c r="H634" s="112"/>
      <c r="I634" s="112"/>
    </row>
    <row r="635" spans="4:9" x14ac:dyDescent="0.25">
      <c r="D635" s="112"/>
      <c r="G635" s="112"/>
      <c r="H635" s="112"/>
      <c r="I635" s="112"/>
    </row>
    <row r="636" spans="4:9" x14ac:dyDescent="0.25">
      <c r="D636" s="112"/>
      <c r="G636" s="112"/>
      <c r="H636" s="112"/>
      <c r="I636" s="112"/>
    </row>
    <row r="637" spans="4:9" x14ac:dyDescent="0.25">
      <c r="D637" s="112"/>
      <c r="G637" s="112"/>
      <c r="H637" s="112"/>
      <c r="I637" s="112"/>
    </row>
    <row r="638" spans="4:9" x14ac:dyDescent="0.25">
      <c r="D638" s="112"/>
      <c r="G638" s="112"/>
      <c r="H638" s="112"/>
      <c r="I638" s="112"/>
    </row>
    <row r="639" spans="4:9" x14ac:dyDescent="0.25">
      <c r="D639" s="112"/>
      <c r="G639" s="112"/>
      <c r="H639" s="112"/>
      <c r="I639" s="112"/>
    </row>
    <row r="640" spans="4:9" x14ac:dyDescent="0.25">
      <c r="D640" s="112"/>
      <c r="G640" s="112"/>
      <c r="H640" s="112"/>
      <c r="I640" s="112"/>
    </row>
    <row r="641" spans="4:9" x14ac:dyDescent="0.25">
      <c r="D641" s="112"/>
      <c r="G641" s="112"/>
      <c r="H641" s="112"/>
      <c r="I641" s="112"/>
    </row>
    <row r="642" spans="4:9" x14ac:dyDescent="0.25">
      <c r="D642" s="112"/>
      <c r="G642" s="112"/>
      <c r="H642" s="112"/>
      <c r="I642" s="112"/>
    </row>
    <row r="643" spans="4:9" x14ac:dyDescent="0.25">
      <c r="D643" s="112"/>
      <c r="G643" s="112"/>
      <c r="H643" s="112"/>
      <c r="I643" s="112"/>
    </row>
    <row r="644" spans="4:9" x14ac:dyDescent="0.25">
      <c r="D644" s="112"/>
      <c r="G644" s="112"/>
      <c r="H644" s="112"/>
      <c r="I644" s="112"/>
    </row>
    <row r="645" spans="4:9" x14ac:dyDescent="0.25">
      <c r="D645" s="112"/>
      <c r="G645" s="112"/>
      <c r="H645" s="112"/>
      <c r="I645" s="112"/>
    </row>
    <row r="646" spans="4:9" x14ac:dyDescent="0.25">
      <c r="D646" s="112"/>
      <c r="G646" s="112"/>
      <c r="H646" s="112"/>
      <c r="I646" s="112"/>
    </row>
    <row r="647" spans="4:9" x14ac:dyDescent="0.25">
      <c r="D647" s="112"/>
      <c r="G647" s="112"/>
      <c r="H647" s="112"/>
      <c r="I647" s="112"/>
    </row>
    <row r="648" spans="4:9" x14ac:dyDescent="0.25">
      <c r="D648" s="112"/>
      <c r="G648" s="112"/>
      <c r="H648" s="112"/>
      <c r="I648" s="112"/>
    </row>
    <row r="649" spans="4:9" x14ac:dyDescent="0.25">
      <c r="D649" s="112"/>
      <c r="G649" s="112"/>
      <c r="H649" s="112"/>
      <c r="I649" s="112"/>
    </row>
    <row r="650" spans="4:9" x14ac:dyDescent="0.25">
      <c r="D650" s="112"/>
      <c r="G650" s="112"/>
      <c r="H650" s="112"/>
      <c r="I650" s="112"/>
    </row>
    <row r="651" spans="4:9" x14ac:dyDescent="0.25">
      <c r="D651" s="112"/>
      <c r="G651" s="112"/>
      <c r="H651" s="112"/>
      <c r="I651" s="112"/>
    </row>
    <row r="652" spans="4:9" x14ac:dyDescent="0.25">
      <c r="D652" s="112"/>
      <c r="G652" s="112"/>
      <c r="H652" s="112"/>
      <c r="I652" s="112"/>
    </row>
    <row r="653" spans="4:9" x14ac:dyDescent="0.25">
      <c r="D653" s="112"/>
      <c r="G653" s="112"/>
      <c r="H653" s="112"/>
      <c r="I653" s="112"/>
    </row>
    <row r="654" spans="4:9" x14ac:dyDescent="0.25">
      <c r="D654" s="112"/>
      <c r="G654" s="112"/>
      <c r="H654" s="112"/>
      <c r="I654" s="112"/>
    </row>
    <row r="655" spans="4:9" x14ac:dyDescent="0.25">
      <c r="D655" s="112"/>
      <c r="G655" s="112"/>
      <c r="H655" s="112"/>
      <c r="I655" s="112"/>
    </row>
    <row r="656" spans="4:9" x14ac:dyDescent="0.25">
      <c r="D656" s="112"/>
      <c r="G656" s="112"/>
      <c r="H656" s="112"/>
      <c r="I656" s="112"/>
    </row>
    <row r="657" spans="4:9" x14ac:dyDescent="0.25">
      <c r="D657" s="112"/>
      <c r="G657" s="112"/>
      <c r="H657" s="112"/>
      <c r="I657" s="112"/>
    </row>
    <row r="658" spans="4:9" x14ac:dyDescent="0.25">
      <c r="D658" s="112"/>
      <c r="G658" s="112"/>
      <c r="H658" s="112"/>
      <c r="I658" s="112"/>
    </row>
    <row r="659" spans="4:9" x14ac:dyDescent="0.25">
      <c r="D659" s="112"/>
      <c r="G659" s="112"/>
      <c r="H659" s="112"/>
      <c r="I659" s="112"/>
    </row>
    <row r="660" spans="4:9" x14ac:dyDescent="0.25">
      <c r="D660" s="112"/>
      <c r="G660" s="112"/>
      <c r="H660" s="112"/>
      <c r="I660" s="112"/>
    </row>
    <row r="661" spans="4:9" x14ac:dyDescent="0.25">
      <c r="D661" s="112"/>
      <c r="G661" s="112"/>
      <c r="H661" s="112"/>
      <c r="I661" s="112"/>
    </row>
    <row r="662" spans="4:9" x14ac:dyDescent="0.25">
      <c r="D662" s="112"/>
      <c r="G662" s="112"/>
      <c r="H662" s="112"/>
      <c r="I662" s="112"/>
    </row>
    <row r="663" spans="4:9" x14ac:dyDescent="0.25">
      <c r="D663" s="112"/>
      <c r="G663" s="112"/>
      <c r="H663" s="112"/>
      <c r="I663" s="112"/>
    </row>
    <row r="664" spans="4:9" x14ac:dyDescent="0.25">
      <c r="D664" s="112"/>
      <c r="G664" s="112"/>
      <c r="H664" s="112"/>
      <c r="I664" s="112"/>
    </row>
    <row r="665" spans="4:9" x14ac:dyDescent="0.25">
      <c r="D665" s="112"/>
      <c r="G665" s="112"/>
      <c r="H665" s="112"/>
      <c r="I665" s="112"/>
    </row>
    <row r="666" spans="4:9" x14ac:dyDescent="0.25">
      <c r="D666" s="112"/>
      <c r="G666" s="112"/>
      <c r="H666" s="112"/>
      <c r="I666" s="112"/>
    </row>
    <row r="667" spans="4:9" x14ac:dyDescent="0.25">
      <c r="D667" s="112"/>
      <c r="G667" s="112"/>
      <c r="H667" s="112"/>
      <c r="I667" s="112"/>
    </row>
    <row r="668" spans="4:9" x14ac:dyDescent="0.25">
      <c r="D668" s="112"/>
      <c r="G668" s="112"/>
      <c r="H668" s="112"/>
      <c r="I668" s="112"/>
    </row>
    <row r="669" spans="4:9" x14ac:dyDescent="0.25">
      <c r="D669" s="112"/>
      <c r="G669" s="112"/>
      <c r="H669" s="112"/>
      <c r="I669" s="112"/>
    </row>
    <row r="670" spans="4:9" x14ac:dyDescent="0.25">
      <c r="D670" s="112"/>
      <c r="G670" s="112"/>
      <c r="H670" s="112"/>
      <c r="I670" s="112"/>
    </row>
    <row r="671" spans="4:9" x14ac:dyDescent="0.25">
      <c r="D671" s="112"/>
      <c r="G671" s="112"/>
      <c r="H671" s="112"/>
      <c r="I671" s="112"/>
    </row>
    <row r="672" spans="4:9" x14ac:dyDescent="0.25">
      <c r="D672" s="112"/>
      <c r="G672" s="112"/>
      <c r="H672" s="112"/>
      <c r="I672" s="112"/>
    </row>
    <row r="673" spans="4:9" x14ac:dyDescent="0.25">
      <c r="D673" s="112"/>
      <c r="G673" s="112"/>
      <c r="H673" s="112"/>
      <c r="I673" s="112"/>
    </row>
    <row r="674" spans="4:9" x14ac:dyDescent="0.25">
      <c r="D674" s="112"/>
      <c r="G674" s="112"/>
      <c r="H674" s="112"/>
      <c r="I674" s="112"/>
    </row>
    <row r="675" spans="4:9" x14ac:dyDescent="0.25">
      <c r="D675" s="112"/>
      <c r="G675" s="112"/>
      <c r="H675" s="112"/>
      <c r="I675" s="112"/>
    </row>
    <row r="676" spans="4:9" x14ac:dyDescent="0.25">
      <c r="D676" s="112"/>
      <c r="G676" s="112"/>
      <c r="H676" s="112"/>
      <c r="I676" s="112"/>
    </row>
    <row r="677" spans="4:9" x14ac:dyDescent="0.25">
      <c r="D677" s="112"/>
      <c r="G677" s="112"/>
      <c r="H677" s="112"/>
      <c r="I677" s="112"/>
    </row>
    <row r="678" spans="4:9" x14ac:dyDescent="0.25">
      <c r="D678" s="112"/>
      <c r="G678" s="112"/>
      <c r="H678" s="112"/>
      <c r="I678" s="112"/>
    </row>
  </sheetData>
  <mergeCells count="12">
    <mergeCell ref="N6:P6"/>
    <mergeCell ref="Q6:S6"/>
    <mergeCell ref="A1:B1"/>
    <mergeCell ref="A3:S3"/>
    <mergeCell ref="A4:S4"/>
    <mergeCell ref="A5:A7"/>
    <mergeCell ref="B5:J5"/>
    <mergeCell ref="K5:S5"/>
    <mergeCell ref="B6:D6"/>
    <mergeCell ref="E6:G6"/>
    <mergeCell ref="H6:J6"/>
    <mergeCell ref="K6:M6"/>
  </mergeCells>
  <conditionalFormatting sqref="S679:S65526 J679:J65526 S3 J3">
    <cfRule type="cellIs" dxfId="154" priority="59" stopIfTrue="1" operator="lessThan">
      <formula>0</formula>
    </cfRule>
  </conditionalFormatting>
  <conditionalFormatting sqref="H57:I59 Q57:S59 Q62:S62 H62:I62 H8:J9 Q8:S15 S63:S129 H22:I53 S61 Q22:S53 H10:I15 J10:J129 H147:J196 Q147:S196">
    <cfRule type="cellIs" dxfId="153" priority="60" stopIfTrue="1" operator="lessThan">
      <formula>0</formula>
    </cfRule>
    <cfRule type="cellIs" dxfId="152" priority="61" stopIfTrue="1" operator="greaterThanOrEqual">
      <formula>0</formula>
    </cfRule>
  </conditionalFormatting>
  <conditionalFormatting sqref="H62:I62">
    <cfRule type="cellIs" dxfId="151" priority="57" stopIfTrue="1" operator="lessThan">
      <formula>0</formula>
    </cfRule>
    <cfRule type="cellIs" dxfId="150" priority="58" stopIfTrue="1" operator="greaterThanOrEqual">
      <formula>0</formula>
    </cfRule>
  </conditionalFormatting>
  <conditionalFormatting sqref="Q60:S60 Q61:R61">
    <cfRule type="cellIs" dxfId="149" priority="55" stopIfTrue="1" operator="lessThan">
      <formula>0</formula>
    </cfRule>
    <cfRule type="cellIs" dxfId="148" priority="56" stopIfTrue="1" operator="greaterThanOrEqual">
      <formula>0</formula>
    </cfRule>
  </conditionalFormatting>
  <conditionalFormatting sqref="H60:I61">
    <cfRule type="cellIs" dxfId="147" priority="53" stopIfTrue="1" operator="lessThan">
      <formula>0</formula>
    </cfRule>
    <cfRule type="cellIs" dxfId="146" priority="54" stopIfTrue="1" operator="greaterThanOrEqual">
      <formula>0</formula>
    </cfRule>
  </conditionalFormatting>
  <conditionalFormatting sqref="H56:I56">
    <cfRule type="cellIs" dxfId="145" priority="51" stopIfTrue="1" operator="lessThan">
      <formula>0</formula>
    </cfRule>
    <cfRule type="cellIs" dxfId="144" priority="52" stopIfTrue="1" operator="greaterThanOrEqual">
      <formula>0</formula>
    </cfRule>
  </conditionalFormatting>
  <conditionalFormatting sqref="Q56:S56">
    <cfRule type="cellIs" dxfId="143" priority="49" stopIfTrue="1" operator="lessThan">
      <formula>0</formula>
    </cfRule>
    <cfRule type="cellIs" dxfId="142" priority="50" stopIfTrue="1" operator="greaterThanOrEqual">
      <formula>0</formula>
    </cfRule>
  </conditionalFormatting>
  <conditionalFormatting sqref="H16:I22 Q16:S22">
    <cfRule type="cellIs" dxfId="141" priority="47" stopIfTrue="1" operator="lessThan">
      <formula>0</formula>
    </cfRule>
    <cfRule type="cellIs" dxfId="140" priority="48" stopIfTrue="1" operator="greaterThanOrEqual">
      <formula>0</formula>
    </cfRule>
  </conditionalFormatting>
  <conditionalFormatting sqref="H54:I55">
    <cfRule type="cellIs" dxfId="139" priority="45" stopIfTrue="1" operator="lessThan">
      <formula>0</formula>
    </cfRule>
    <cfRule type="cellIs" dxfId="138" priority="46" stopIfTrue="1" operator="greaterThanOrEqual">
      <formula>0</formula>
    </cfRule>
  </conditionalFormatting>
  <conditionalFormatting sqref="Q54:S55">
    <cfRule type="cellIs" dxfId="137" priority="43" stopIfTrue="1" operator="lessThan">
      <formula>0</formula>
    </cfRule>
    <cfRule type="cellIs" dxfId="136" priority="44" stopIfTrue="1" operator="greaterThanOrEqual">
      <formula>0</formula>
    </cfRule>
  </conditionalFormatting>
  <conditionalFormatting sqref="R63:R129">
    <cfRule type="cellIs" dxfId="135" priority="39" stopIfTrue="1" operator="lessThan">
      <formula>0</formula>
    </cfRule>
    <cfRule type="cellIs" dxfId="134" priority="40" stopIfTrue="1" operator="greaterThanOrEqual">
      <formula>0</formula>
    </cfRule>
  </conditionalFormatting>
  <conditionalFormatting sqref="H63:I129">
    <cfRule type="cellIs" dxfId="133" priority="31" stopIfTrue="1" operator="lessThan">
      <formula>0</formula>
    </cfRule>
    <cfRule type="cellIs" dxfId="132" priority="32" stopIfTrue="1" operator="greaterThanOrEqual">
      <formula>0</formula>
    </cfRule>
  </conditionalFormatting>
  <conditionalFormatting sqref="H63:I129">
    <cfRule type="cellIs" dxfId="131" priority="29" stopIfTrue="1" operator="lessThan">
      <formula>0</formula>
    </cfRule>
    <cfRule type="cellIs" dxfId="130" priority="30" stopIfTrue="1" operator="greaterThanOrEqual">
      <formula>0</formula>
    </cfRule>
  </conditionalFormatting>
  <conditionalFormatting sqref="Q63:Q129">
    <cfRule type="cellIs" dxfId="129" priority="27" stopIfTrue="1" operator="lessThan">
      <formula>0</formula>
    </cfRule>
    <cfRule type="cellIs" dxfId="128" priority="28" stopIfTrue="1" operator="greaterThanOrEqual">
      <formula>0</formula>
    </cfRule>
  </conditionalFormatting>
  <conditionalFormatting sqref="J130:J146 S130:S146">
    <cfRule type="cellIs" dxfId="127" priority="25" stopIfTrue="1" operator="lessThan">
      <formula>0</formula>
    </cfRule>
    <cfRule type="cellIs" dxfId="126" priority="26" stopIfTrue="1" operator="greaterThanOrEqual">
      <formula>0</formula>
    </cfRule>
  </conditionalFormatting>
  <conditionalFormatting sqref="R130:R146">
    <cfRule type="cellIs" dxfId="125" priority="23" stopIfTrue="1" operator="lessThan">
      <formula>0</formula>
    </cfRule>
    <cfRule type="cellIs" dxfId="124" priority="24" stopIfTrue="1" operator="greaterThanOrEqual">
      <formula>0</formula>
    </cfRule>
  </conditionalFormatting>
  <conditionalFormatting sqref="H130:I146">
    <cfRule type="cellIs" dxfId="123" priority="21" stopIfTrue="1" operator="lessThan">
      <formula>0</formula>
    </cfRule>
    <cfRule type="cellIs" dxfId="122" priority="22" stopIfTrue="1" operator="greaterThanOrEqual">
      <formula>0</formula>
    </cfRule>
  </conditionalFormatting>
  <conditionalFormatting sqref="H130:I146">
    <cfRule type="cellIs" dxfId="121" priority="19" stopIfTrue="1" operator="lessThan">
      <formula>0</formula>
    </cfRule>
    <cfRule type="cellIs" dxfId="120" priority="20" stopIfTrue="1" operator="greaterThanOrEqual">
      <formula>0</formula>
    </cfRule>
  </conditionalFormatting>
  <conditionalFormatting sqref="Q130:Q146">
    <cfRule type="cellIs" dxfId="119" priority="17" stopIfTrue="1" operator="lessThan">
      <formula>0</formula>
    </cfRule>
    <cfRule type="cellIs" dxfId="118" priority="18" stopIfTrue="1" operator="greaterThanOrEqual">
      <formula>0</formula>
    </cfRule>
  </conditionalFormatting>
  <conditionalFormatting sqref="Q197:S264 H197:J264">
    <cfRule type="cellIs" dxfId="117" priority="5" stopIfTrue="1" operator="lessThan">
      <formula>0</formula>
    </cfRule>
    <cfRule type="cellIs" dxfId="116" priority="6" stopIfTrue="1" operator="greaterThanOrEqual">
      <formula>0</formula>
    </cfRule>
  </conditionalFormatting>
  <conditionalFormatting sqref="H265:J271 Q265:S271">
    <cfRule type="cellIs" dxfId="115" priority="3" stopIfTrue="1" operator="lessThan">
      <formula>0</formula>
    </cfRule>
    <cfRule type="cellIs" dxfId="114" priority="4" stopIfTrue="1" operator="greaterThanOrEqual">
      <formula>0</formula>
    </cfRule>
  </conditionalFormatting>
  <conditionalFormatting sqref="H272:J279 Q272:S279">
    <cfRule type="cellIs" dxfId="27" priority="1" stopIfTrue="1" operator="lessThan">
      <formula>0</formula>
    </cfRule>
    <cfRule type="cellIs" dxfId="26" priority="2" stopIfTrue="1" operator="greaterThanOrEqual">
      <formula>0</formula>
    </cfRule>
  </conditionalFormatting>
  <hyperlinks>
    <hyperlink ref="A1:B1" location="INDICE!A1" display="Volver al Indice" xr:uid="{83A841E6-39F8-4E3F-8E87-1CA46ADE65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FECAA-18B4-4EF1-80CE-AA543655AC3D}">
  <dimension ref="A1:S746"/>
  <sheetViews>
    <sheetView topLeftCell="A2" zoomScale="90" zoomScaleNormal="90" workbookViewId="0">
      <selection activeCell="A8" sqref="A8"/>
    </sheetView>
  </sheetViews>
  <sheetFormatPr baseColWidth="10" defaultColWidth="8" defaultRowHeight="13.5" x14ac:dyDescent="0.25"/>
  <cols>
    <col min="1" max="1" width="23.42578125" style="112" customWidth="1"/>
    <col min="2" max="2" width="11.7109375" style="112" bestFit="1" customWidth="1"/>
    <col min="3" max="3" width="12" style="112" bestFit="1" customWidth="1"/>
    <col min="4" max="4" width="9.5703125" style="112" customWidth="1"/>
    <col min="5" max="6" width="11.7109375" style="112" bestFit="1" customWidth="1"/>
    <col min="7" max="7" width="12.28515625" style="112" customWidth="1"/>
    <col min="8" max="8" width="10.7109375" style="112" customWidth="1"/>
    <col min="9" max="9" width="10.7109375" style="112" bestFit="1" customWidth="1"/>
    <col min="10" max="10" width="13.140625" style="112" bestFit="1" customWidth="1"/>
    <col min="11" max="11" width="12.85546875" style="112" customWidth="1"/>
    <col min="12" max="12" width="13.140625" style="112" bestFit="1" customWidth="1"/>
    <col min="13" max="13" width="9.28515625" style="112" customWidth="1"/>
    <col min="14" max="14" width="13.140625" style="112" bestFit="1" customWidth="1"/>
    <col min="15" max="15" width="12.85546875" style="112" customWidth="1"/>
    <col min="16" max="16" width="12.7109375" style="112" customWidth="1"/>
    <col min="17" max="17" width="10.42578125" style="112" bestFit="1" customWidth="1"/>
    <col min="18" max="18" width="10" style="112" customWidth="1"/>
    <col min="19" max="19" width="12.7109375" style="112" bestFit="1" customWidth="1"/>
    <col min="20" max="256" width="8" style="112"/>
    <col min="257" max="257" width="23.42578125" style="112" customWidth="1"/>
    <col min="258" max="258" width="11.7109375" style="112" bestFit="1" customWidth="1"/>
    <col min="259" max="259" width="12" style="112" bestFit="1" customWidth="1"/>
    <col min="260" max="260" width="9.5703125" style="112" customWidth="1"/>
    <col min="261" max="262" width="11.7109375" style="112" bestFit="1" customWidth="1"/>
    <col min="263" max="263" width="12.28515625" style="112" customWidth="1"/>
    <col min="264" max="265" width="9.42578125" style="112" customWidth="1"/>
    <col min="266" max="266" width="9.28515625" style="112" customWidth="1"/>
    <col min="267" max="267" width="12.85546875" style="112" customWidth="1"/>
    <col min="268" max="268" width="13.140625" style="112" bestFit="1" customWidth="1"/>
    <col min="269" max="269" width="9.28515625" style="112" customWidth="1"/>
    <col min="270" max="270" width="13.140625" style="112" bestFit="1" customWidth="1"/>
    <col min="271" max="271" width="12.85546875" style="112" customWidth="1"/>
    <col min="272" max="272" width="12.7109375" style="112" customWidth="1"/>
    <col min="273" max="273" width="9.42578125" style="112" customWidth="1"/>
    <col min="274" max="274" width="10" style="112" customWidth="1"/>
    <col min="275" max="275" width="8.5703125" style="112" customWidth="1"/>
    <col min="276" max="512" width="8" style="112"/>
    <col min="513" max="513" width="23.42578125" style="112" customWidth="1"/>
    <col min="514" max="514" width="11.7109375" style="112" bestFit="1" customWidth="1"/>
    <col min="515" max="515" width="12" style="112" bestFit="1" customWidth="1"/>
    <col min="516" max="516" width="9.5703125" style="112" customWidth="1"/>
    <col min="517" max="518" width="11.7109375" style="112" bestFit="1" customWidth="1"/>
    <col min="519" max="519" width="12.28515625" style="112" customWidth="1"/>
    <col min="520" max="521" width="9.42578125" style="112" customWidth="1"/>
    <col min="522" max="522" width="9.28515625" style="112" customWidth="1"/>
    <col min="523" max="523" width="12.85546875" style="112" customWidth="1"/>
    <col min="524" max="524" width="13.140625" style="112" bestFit="1" customWidth="1"/>
    <col min="525" max="525" width="9.28515625" style="112" customWidth="1"/>
    <col min="526" max="526" width="13.140625" style="112" bestFit="1" customWidth="1"/>
    <col min="527" max="527" width="12.85546875" style="112" customWidth="1"/>
    <col min="528" max="528" width="12.7109375" style="112" customWidth="1"/>
    <col min="529" max="529" width="9.42578125" style="112" customWidth="1"/>
    <col min="530" max="530" width="10" style="112" customWidth="1"/>
    <col min="531" max="531" width="8.5703125" style="112" customWidth="1"/>
    <col min="532" max="768" width="8" style="112"/>
    <col min="769" max="769" width="23.42578125" style="112" customWidth="1"/>
    <col min="770" max="770" width="11.7109375" style="112" bestFit="1" customWidth="1"/>
    <col min="771" max="771" width="12" style="112" bestFit="1" customWidth="1"/>
    <col min="772" max="772" width="9.5703125" style="112" customWidth="1"/>
    <col min="773" max="774" width="11.7109375" style="112" bestFit="1" customWidth="1"/>
    <col min="775" max="775" width="12.28515625" style="112" customWidth="1"/>
    <col min="776" max="777" width="9.42578125" style="112" customWidth="1"/>
    <col min="778" max="778" width="9.28515625" style="112" customWidth="1"/>
    <col min="779" max="779" width="12.85546875" style="112" customWidth="1"/>
    <col min="780" max="780" width="13.140625" style="112" bestFit="1" customWidth="1"/>
    <col min="781" max="781" width="9.28515625" style="112" customWidth="1"/>
    <col min="782" max="782" width="13.140625" style="112" bestFit="1" customWidth="1"/>
    <col min="783" max="783" width="12.85546875" style="112" customWidth="1"/>
    <col min="784" max="784" width="12.7109375" style="112" customWidth="1"/>
    <col min="785" max="785" width="9.42578125" style="112" customWidth="1"/>
    <col min="786" max="786" width="10" style="112" customWidth="1"/>
    <col min="787" max="787" width="8.5703125" style="112" customWidth="1"/>
    <col min="788" max="1024" width="8" style="112"/>
    <col min="1025" max="1025" width="23.42578125" style="112" customWidth="1"/>
    <col min="1026" max="1026" width="11.7109375" style="112" bestFit="1" customWidth="1"/>
    <col min="1027" max="1027" width="12" style="112" bestFit="1" customWidth="1"/>
    <col min="1028" max="1028" width="9.5703125" style="112" customWidth="1"/>
    <col min="1029" max="1030" width="11.7109375" style="112" bestFit="1" customWidth="1"/>
    <col min="1031" max="1031" width="12.28515625" style="112" customWidth="1"/>
    <col min="1032" max="1033" width="9.42578125" style="112" customWidth="1"/>
    <col min="1034" max="1034" width="9.28515625" style="112" customWidth="1"/>
    <col min="1035" max="1035" width="12.85546875" style="112" customWidth="1"/>
    <col min="1036" max="1036" width="13.140625" style="112" bestFit="1" customWidth="1"/>
    <col min="1037" max="1037" width="9.28515625" style="112" customWidth="1"/>
    <col min="1038" max="1038" width="13.140625" style="112" bestFit="1" customWidth="1"/>
    <col min="1039" max="1039" width="12.85546875" style="112" customWidth="1"/>
    <col min="1040" max="1040" width="12.7109375" style="112" customWidth="1"/>
    <col min="1041" max="1041" width="9.42578125" style="112" customWidth="1"/>
    <col min="1042" max="1042" width="10" style="112" customWidth="1"/>
    <col min="1043" max="1043" width="8.5703125" style="112" customWidth="1"/>
    <col min="1044" max="1280" width="8" style="112"/>
    <col min="1281" max="1281" width="23.42578125" style="112" customWidth="1"/>
    <col min="1282" max="1282" width="11.7109375" style="112" bestFit="1" customWidth="1"/>
    <col min="1283" max="1283" width="12" style="112" bestFit="1" customWidth="1"/>
    <col min="1284" max="1284" width="9.5703125" style="112" customWidth="1"/>
    <col min="1285" max="1286" width="11.7109375" style="112" bestFit="1" customWidth="1"/>
    <col min="1287" max="1287" width="12.28515625" style="112" customWidth="1"/>
    <col min="1288" max="1289" width="9.42578125" style="112" customWidth="1"/>
    <col min="1290" max="1290" width="9.28515625" style="112" customWidth="1"/>
    <col min="1291" max="1291" width="12.85546875" style="112" customWidth="1"/>
    <col min="1292" max="1292" width="13.140625" style="112" bestFit="1" customWidth="1"/>
    <col min="1293" max="1293" width="9.28515625" style="112" customWidth="1"/>
    <col min="1294" max="1294" width="13.140625" style="112" bestFit="1" customWidth="1"/>
    <col min="1295" max="1295" width="12.85546875" style="112" customWidth="1"/>
    <col min="1296" max="1296" width="12.7109375" style="112" customWidth="1"/>
    <col min="1297" max="1297" width="9.42578125" style="112" customWidth="1"/>
    <col min="1298" max="1298" width="10" style="112" customWidth="1"/>
    <col min="1299" max="1299" width="8.5703125" style="112" customWidth="1"/>
    <col min="1300" max="1536" width="8" style="112"/>
    <col min="1537" max="1537" width="23.42578125" style="112" customWidth="1"/>
    <col min="1538" max="1538" width="11.7109375" style="112" bestFit="1" customWidth="1"/>
    <col min="1539" max="1539" width="12" style="112" bestFit="1" customWidth="1"/>
    <col min="1540" max="1540" width="9.5703125" style="112" customWidth="1"/>
    <col min="1541" max="1542" width="11.7109375" style="112" bestFit="1" customWidth="1"/>
    <col min="1543" max="1543" width="12.28515625" style="112" customWidth="1"/>
    <col min="1544" max="1545" width="9.42578125" style="112" customWidth="1"/>
    <col min="1546" max="1546" width="9.28515625" style="112" customWidth="1"/>
    <col min="1547" max="1547" width="12.85546875" style="112" customWidth="1"/>
    <col min="1548" max="1548" width="13.140625" style="112" bestFit="1" customWidth="1"/>
    <col min="1549" max="1549" width="9.28515625" style="112" customWidth="1"/>
    <col min="1550" max="1550" width="13.140625" style="112" bestFit="1" customWidth="1"/>
    <col min="1551" max="1551" width="12.85546875" style="112" customWidth="1"/>
    <col min="1552" max="1552" width="12.7109375" style="112" customWidth="1"/>
    <col min="1553" max="1553" width="9.42578125" style="112" customWidth="1"/>
    <col min="1554" max="1554" width="10" style="112" customWidth="1"/>
    <col min="1555" max="1555" width="8.5703125" style="112" customWidth="1"/>
    <col min="1556" max="1792" width="8" style="112"/>
    <col min="1793" max="1793" width="23.42578125" style="112" customWidth="1"/>
    <col min="1794" max="1794" width="11.7109375" style="112" bestFit="1" customWidth="1"/>
    <col min="1795" max="1795" width="12" style="112" bestFit="1" customWidth="1"/>
    <col min="1796" max="1796" width="9.5703125" style="112" customWidth="1"/>
    <col min="1797" max="1798" width="11.7109375" style="112" bestFit="1" customWidth="1"/>
    <col min="1799" max="1799" width="12.28515625" style="112" customWidth="1"/>
    <col min="1800" max="1801" width="9.42578125" style="112" customWidth="1"/>
    <col min="1802" max="1802" width="9.28515625" style="112" customWidth="1"/>
    <col min="1803" max="1803" width="12.85546875" style="112" customWidth="1"/>
    <col min="1804" max="1804" width="13.140625" style="112" bestFit="1" customWidth="1"/>
    <col min="1805" max="1805" width="9.28515625" style="112" customWidth="1"/>
    <col min="1806" max="1806" width="13.140625" style="112" bestFit="1" customWidth="1"/>
    <col min="1807" max="1807" width="12.85546875" style="112" customWidth="1"/>
    <col min="1808" max="1808" width="12.7109375" style="112" customWidth="1"/>
    <col min="1809" max="1809" width="9.42578125" style="112" customWidth="1"/>
    <col min="1810" max="1810" width="10" style="112" customWidth="1"/>
    <col min="1811" max="1811" width="8.5703125" style="112" customWidth="1"/>
    <col min="1812" max="2048" width="8" style="112"/>
    <col min="2049" max="2049" width="23.42578125" style="112" customWidth="1"/>
    <col min="2050" max="2050" width="11.7109375" style="112" bestFit="1" customWidth="1"/>
    <col min="2051" max="2051" width="12" style="112" bestFit="1" customWidth="1"/>
    <col min="2052" max="2052" width="9.5703125" style="112" customWidth="1"/>
    <col min="2053" max="2054" width="11.7109375" style="112" bestFit="1" customWidth="1"/>
    <col min="2055" max="2055" width="12.28515625" style="112" customWidth="1"/>
    <col min="2056" max="2057" width="9.42578125" style="112" customWidth="1"/>
    <col min="2058" max="2058" width="9.28515625" style="112" customWidth="1"/>
    <col min="2059" max="2059" width="12.85546875" style="112" customWidth="1"/>
    <col min="2060" max="2060" width="13.140625" style="112" bestFit="1" customWidth="1"/>
    <col min="2061" max="2061" width="9.28515625" style="112" customWidth="1"/>
    <col min="2062" max="2062" width="13.140625" style="112" bestFit="1" customWidth="1"/>
    <col min="2063" max="2063" width="12.85546875" style="112" customWidth="1"/>
    <col min="2064" max="2064" width="12.7109375" style="112" customWidth="1"/>
    <col min="2065" max="2065" width="9.42578125" style="112" customWidth="1"/>
    <col min="2066" max="2066" width="10" style="112" customWidth="1"/>
    <col min="2067" max="2067" width="8.5703125" style="112" customWidth="1"/>
    <col min="2068" max="2304" width="8" style="112"/>
    <col min="2305" max="2305" width="23.42578125" style="112" customWidth="1"/>
    <col min="2306" max="2306" width="11.7109375" style="112" bestFit="1" customWidth="1"/>
    <col min="2307" max="2307" width="12" style="112" bestFit="1" customWidth="1"/>
    <col min="2308" max="2308" width="9.5703125" style="112" customWidth="1"/>
    <col min="2309" max="2310" width="11.7109375" style="112" bestFit="1" customWidth="1"/>
    <col min="2311" max="2311" width="12.28515625" style="112" customWidth="1"/>
    <col min="2312" max="2313" width="9.42578125" style="112" customWidth="1"/>
    <col min="2314" max="2314" width="9.28515625" style="112" customWidth="1"/>
    <col min="2315" max="2315" width="12.85546875" style="112" customWidth="1"/>
    <col min="2316" max="2316" width="13.140625" style="112" bestFit="1" customWidth="1"/>
    <col min="2317" max="2317" width="9.28515625" style="112" customWidth="1"/>
    <col min="2318" max="2318" width="13.140625" style="112" bestFit="1" customWidth="1"/>
    <col min="2319" max="2319" width="12.85546875" style="112" customWidth="1"/>
    <col min="2320" max="2320" width="12.7109375" style="112" customWidth="1"/>
    <col min="2321" max="2321" width="9.42578125" style="112" customWidth="1"/>
    <col min="2322" max="2322" width="10" style="112" customWidth="1"/>
    <col min="2323" max="2323" width="8.5703125" style="112" customWidth="1"/>
    <col min="2324" max="2560" width="8" style="112"/>
    <col min="2561" max="2561" width="23.42578125" style="112" customWidth="1"/>
    <col min="2562" max="2562" width="11.7109375" style="112" bestFit="1" customWidth="1"/>
    <col min="2563" max="2563" width="12" style="112" bestFit="1" customWidth="1"/>
    <col min="2564" max="2564" width="9.5703125" style="112" customWidth="1"/>
    <col min="2565" max="2566" width="11.7109375" style="112" bestFit="1" customWidth="1"/>
    <col min="2567" max="2567" width="12.28515625" style="112" customWidth="1"/>
    <col min="2568" max="2569" width="9.42578125" style="112" customWidth="1"/>
    <col min="2570" max="2570" width="9.28515625" style="112" customWidth="1"/>
    <col min="2571" max="2571" width="12.85546875" style="112" customWidth="1"/>
    <col min="2572" max="2572" width="13.140625" style="112" bestFit="1" customWidth="1"/>
    <col min="2573" max="2573" width="9.28515625" style="112" customWidth="1"/>
    <col min="2574" max="2574" width="13.140625" style="112" bestFit="1" customWidth="1"/>
    <col min="2575" max="2575" width="12.85546875" style="112" customWidth="1"/>
    <col min="2576" max="2576" width="12.7109375" style="112" customWidth="1"/>
    <col min="2577" max="2577" width="9.42578125" style="112" customWidth="1"/>
    <col min="2578" max="2578" width="10" style="112" customWidth="1"/>
    <col min="2579" max="2579" width="8.5703125" style="112" customWidth="1"/>
    <col min="2580" max="2816" width="8" style="112"/>
    <col min="2817" max="2817" width="23.42578125" style="112" customWidth="1"/>
    <col min="2818" max="2818" width="11.7109375" style="112" bestFit="1" customWidth="1"/>
    <col min="2819" max="2819" width="12" style="112" bestFit="1" customWidth="1"/>
    <col min="2820" max="2820" width="9.5703125" style="112" customWidth="1"/>
    <col min="2821" max="2822" width="11.7109375" style="112" bestFit="1" customWidth="1"/>
    <col min="2823" max="2823" width="12.28515625" style="112" customWidth="1"/>
    <col min="2824" max="2825" width="9.42578125" style="112" customWidth="1"/>
    <col min="2826" max="2826" width="9.28515625" style="112" customWidth="1"/>
    <col min="2827" max="2827" width="12.85546875" style="112" customWidth="1"/>
    <col min="2828" max="2828" width="13.140625" style="112" bestFit="1" customWidth="1"/>
    <col min="2829" max="2829" width="9.28515625" style="112" customWidth="1"/>
    <col min="2830" max="2830" width="13.140625" style="112" bestFit="1" customWidth="1"/>
    <col min="2831" max="2831" width="12.85546875" style="112" customWidth="1"/>
    <col min="2832" max="2832" width="12.7109375" style="112" customWidth="1"/>
    <col min="2833" max="2833" width="9.42578125" style="112" customWidth="1"/>
    <col min="2834" max="2834" width="10" style="112" customWidth="1"/>
    <col min="2835" max="2835" width="8.5703125" style="112" customWidth="1"/>
    <col min="2836" max="3072" width="8" style="112"/>
    <col min="3073" max="3073" width="23.42578125" style="112" customWidth="1"/>
    <col min="3074" max="3074" width="11.7109375" style="112" bestFit="1" customWidth="1"/>
    <col min="3075" max="3075" width="12" style="112" bestFit="1" customWidth="1"/>
    <col min="3076" max="3076" width="9.5703125" style="112" customWidth="1"/>
    <col min="3077" max="3078" width="11.7109375" style="112" bestFit="1" customWidth="1"/>
    <col min="3079" max="3079" width="12.28515625" style="112" customWidth="1"/>
    <col min="3080" max="3081" width="9.42578125" style="112" customWidth="1"/>
    <col min="3082" max="3082" width="9.28515625" style="112" customWidth="1"/>
    <col min="3083" max="3083" width="12.85546875" style="112" customWidth="1"/>
    <col min="3084" max="3084" width="13.140625" style="112" bestFit="1" customWidth="1"/>
    <col min="3085" max="3085" width="9.28515625" style="112" customWidth="1"/>
    <col min="3086" max="3086" width="13.140625" style="112" bestFit="1" customWidth="1"/>
    <col min="3087" max="3087" width="12.85546875" style="112" customWidth="1"/>
    <col min="3088" max="3088" width="12.7109375" style="112" customWidth="1"/>
    <col min="3089" max="3089" width="9.42578125" style="112" customWidth="1"/>
    <col min="3090" max="3090" width="10" style="112" customWidth="1"/>
    <col min="3091" max="3091" width="8.5703125" style="112" customWidth="1"/>
    <col min="3092" max="3328" width="8" style="112"/>
    <col min="3329" max="3329" width="23.42578125" style="112" customWidth="1"/>
    <col min="3330" max="3330" width="11.7109375" style="112" bestFit="1" customWidth="1"/>
    <col min="3331" max="3331" width="12" style="112" bestFit="1" customWidth="1"/>
    <col min="3332" max="3332" width="9.5703125" style="112" customWidth="1"/>
    <col min="3333" max="3334" width="11.7109375" style="112" bestFit="1" customWidth="1"/>
    <col min="3335" max="3335" width="12.28515625" style="112" customWidth="1"/>
    <col min="3336" max="3337" width="9.42578125" style="112" customWidth="1"/>
    <col min="3338" max="3338" width="9.28515625" style="112" customWidth="1"/>
    <col min="3339" max="3339" width="12.85546875" style="112" customWidth="1"/>
    <col min="3340" max="3340" width="13.140625" style="112" bestFit="1" customWidth="1"/>
    <col min="3341" max="3341" width="9.28515625" style="112" customWidth="1"/>
    <col min="3342" max="3342" width="13.140625" style="112" bestFit="1" customWidth="1"/>
    <col min="3343" max="3343" width="12.85546875" style="112" customWidth="1"/>
    <col min="3344" max="3344" width="12.7109375" style="112" customWidth="1"/>
    <col min="3345" max="3345" width="9.42578125" style="112" customWidth="1"/>
    <col min="3346" max="3346" width="10" style="112" customWidth="1"/>
    <col min="3347" max="3347" width="8.5703125" style="112" customWidth="1"/>
    <col min="3348" max="3584" width="8" style="112"/>
    <col min="3585" max="3585" width="23.42578125" style="112" customWidth="1"/>
    <col min="3586" max="3586" width="11.7109375" style="112" bestFit="1" customWidth="1"/>
    <col min="3587" max="3587" width="12" style="112" bestFit="1" customWidth="1"/>
    <col min="3588" max="3588" width="9.5703125" style="112" customWidth="1"/>
    <col min="3589" max="3590" width="11.7109375" style="112" bestFit="1" customWidth="1"/>
    <col min="3591" max="3591" width="12.28515625" style="112" customWidth="1"/>
    <col min="3592" max="3593" width="9.42578125" style="112" customWidth="1"/>
    <col min="3594" max="3594" width="9.28515625" style="112" customWidth="1"/>
    <col min="3595" max="3595" width="12.85546875" style="112" customWidth="1"/>
    <col min="3596" max="3596" width="13.140625" style="112" bestFit="1" customWidth="1"/>
    <col min="3597" max="3597" width="9.28515625" style="112" customWidth="1"/>
    <col min="3598" max="3598" width="13.140625" style="112" bestFit="1" customWidth="1"/>
    <col min="3599" max="3599" width="12.85546875" style="112" customWidth="1"/>
    <col min="3600" max="3600" width="12.7109375" style="112" customWidth="1"/>
    <col min="3601" max="3601" width="9.42578125" style="112" customWidth="1"/>
    <col min="3602" max="3602" width="10" style="112" customWidth="1"/>
    <col min="3603" max="3603" width="8.5703125" style="112" customWidth="1"/>
    <col min="3604" max="3840" width="8" style="112"/>
    <col min="3841" max="3841" width="23.42578125" style="112" customWidth="1"/>
    <col min="3842" max="3842" width="11.7109375" style="112" bestFit="1" customWidth="1"/>
    <col min="3843" max="3843" width="12" style="112" bestFit="1" customWidth="1"/>
    <col min="3844" max="3844" width="9.5703125" style="112" customWidth="1"/>
    <col min="3845" max="3846" width="11.7109375" style="112" bestFit="1" customWidth="1"/>
    <col min="3847" max="3847" width="12.28515625" style="112" customWidth="1"/>
    <col min="3848" max="3849" width="9.42578125" style="112" customWidth="1"/>
    <col min="3850" max="3850" width="9.28515625" style="112" customWidth="1"/>
    <col min="3851" max="3851" width="12.85546875" style="112" customWidth="1"/>
    <col min="3852" max="3852" width="13.140625" style="112" bestFit="1" customWidth="1"/>
    <col min="3853" max="3853" width="9.28515625" style="112" customWidth="1"/>
    <col min="3854" max="3854" width="13.140625" style="112" bestFit="1" customWidth="1"/>
    <col min="3855" max="3855" width="12.85546875" style="112" customWidth="1"/>
    <col min="3856" max="3856" width="12.7109375" style="112" customWidth="1"/>
    <col min="3857" max="3857" width="9.42578125" style="112" customWidth="1"/>
    <col min="3858" max="3858" width="10" style="112" customWidth="1"/>
    <col min="3859" max="3859" width="8.5703125" style="112" customWidth="1"/>
    <col min="3860" max="4096" width="8" style="112"/>
    <col min="4097" max="4097" width="23.42578125" style="112" customWidth="1"/>
    <col min="4098" max="4098" width="11.7109375" style="112" bestFit="1" customWidth="1"/>
    <col min="4099" max="4099" width="12" style="112" bestFit="1" customWidth="1"/>
    <col min="4100" max="4100" width="9.5703125" style="112" customWidth="1"/>
    <col min="4101" max="4102" width="11.7109375" style="112" bestFit="1" customWidth="1"/>
    <col min="4103" max="4103" width="12.28515625" style="112" customWidth="1"/>
    <col min="4104" max="4105" width="9.42578125" style="112" customWidth="1"/>
    <col min="4106" max="4106" width="9.28515625" style="112" customWidth="1"/>
    <col min="4107" max="4107" width="12.85546875" style="112" customWidth="1"/>
    <col min="4108" max="4108" width="13.140625" style="112" bestFit="1" customWidth="1"/>
    <col min="4109" max="4109" width="9.28515625" style="112" customWidth="1"/>
    <col min="4110" max="4110" width="13.140625" style="112" bestFit="1" customWidth="1"/>
    <col min="4111" max="4111" width="12.85546875" style="112" customWidth="1"/>
    <col min="4112" max="4112" width="12.7109375" style="112" customWidth="1"/>
    <col min="4113" max="4113" width="9.42578125" style="112" customWidth="1"/>
    <col min="4114" max="4114" width="10" style="112" customWidth="1"/>
    <col min="4115" max="4115" width="8.5703125" style="112" customWidth="1"/>
    <col min="4116" max="4352" width="8" style="112"/>
    <col min="4353" max="4353" width="23.42578125" style="112" customWidth="1"/>
    <col min="4354" max="4354" width="11.7109375" style="112" bestFit="1" customWidth="1"/>
    <col min="4355" max="4355" width="12" style="112" bestFit="1" customWidth="1"/>
    <col min="4356" max="4356" width="9.5703125" style="112" customWidth="1"/>
    <col min="4357" max="4358" width="11.7109375" style="112" bestFit="1" customWidth="1"/>
    <col min="4359" max="4359" width="12.28515625" style="112" customWidth="1"/>
    <col min="4360" max="4361" width="9.42578125" style="112" customWidth="1"/>
    <col min="4362" max="4362" width="9.28515625" style="112" customWidth="1"/>
    <col min="4363" max="4363" width="12.85546875" style="112" customWidth="1"/>
    <col min="4364" max="4364" width="13.140625" style="112" bestFit="1" customWidth="1"/>
    <col min="4365" max="4365" width="9.28515625" style="112" customWidth="1"/>
    <col min="4366" max="4366" width="13.140625" style="112" bestFit="1" customWidth="1"/>
    <col min="4367" max="4367" width="12.85546875" style="112" customWidth="1"/>
    <col min="4368" max="4368" width="12.7109375" style="112" customWidth="1"/>
    <col min="4369" max="4369" width="9.42578125" style="112" customWidth="1"/>
    <col min="4370" max="4370" width="10" style="112" customWidth="1"/>
    <col min="4371" max="4371" width="8.5703125" style="112" customWidth="1"/>
    <col min="4372" max="4608" width="8" style="112"/>
    <col min="4609" max="4609" width="23.42578125" style="112" customWidth="1"/>
    <col min="4610" max="4610" width="11.7109375" style="112" bestFit="1" customWidth="1"/>
    <col min="4611" max="4611" width="12" style="112" bestFit="1" customWidth="1"/>
    <col min="4612" max="4612" width="9.5703125" style="112" customWidth="1"/>
    <col min="4613" max="4614" width="11.7109375" style="112" bestFit="1" customWidth="1"/>
    <col min="4615" max="4615" width="12.28515625" style="112" customWidth="1"/>
    <col min="4616" max="4617" width="9.42578125" style="112" customWidth="1"/>
    <col min="4618" max="4618" width="9.28515625" style="112" customWidth="1"/>
    <col min="4619" max="4619" width="12.85546875" style="112" customWidth="1"/>
    <col min="4620" max="4620" width="13.140625" style="112" bestFit="1" customWidth="1"/>
    <col min="4621" max="4621" width="9.28515625" style="112" customWidth="1"/>
    <col min="4622" max="4622" width="13.140625" style="112" bestFit="1" customWidth="1"/>
    <col min="4623" max="4623" width="12.85546875" style="112" customWidth="1"/>
    <col min="4624" max="4624" width="12.7109375" style="112" customWidth="1"/>
    <col min="4625" max="4625" width="9.42578125" style="112" customWidth="1"/>
    <col min="4626" max="4626" width="10" style="112" customWidth="1"/>
    <col min="4627" max="4627" width="8.5703125" style="112" customWidth="1"/>
    <col min="4628" max="4864" width="8" style="112"/>
    <col min="4865" max="4865" width="23.42578125" style="112" customWidth="1"/>
    <col min="4866" max="4866" width="11.7109375" style="112" bestFit="1" customWidth="1"/>
    <col min="4867" max="4867" width="12" style="112" bestFit="1" customWidth="1"/>
    <col min="4868" max="4868" width="9.5703125" style="112" customWidth="1"/>
    <col min="4869" max="4870" width="11.7109375" style="112" bestFit="1" customWidth="1"/>
    <col min="4871" max="4871" width="12.28515625" style="112" customWidth="1"/>
    <col min="4872" max="4873" width="9.42578125" style="112" customWidth="1"/>
    <col min="4874" max="4874" width="9.28515625" style="112" customWidth="1"/>
    <col min="4875" max="4875" width="12.85546875" style="112" customWidth="1"/>
    <col min="4876" max="4876" width="13.140625" style="112" bestFit="1" customWidth="1"/>
    <col min="4877" max="4877" width="9.28515625" style="112" customWidth="1"/>
    <col min="4878" max="4878" width="13.140625" style="112" bestFit="1" customWidth="1"/>
    <col min="4879" max="4879" width="12.85546875" style="112" customWidth="1"/>
    <col min="4880" max="4880" width="12.7109375" style="112" customWidth="1"/>
    <col min="4881" max="4881" width="9.42578125" style="112" customWidth="1"/>
    <col min="4882" max="4882" width="10" style="112" customWidth="1"/>
    <col min="4883" max="4883" width="8.5703125" style="112" customWidth="1"/>
    <col min="4884" max="5120" width="8" style="112"/>
    <col min="5121" max="5121" width="23.42578125" style="112" customWidth="1"/>
    <col min="5122" max="5122" width="11.7109375" style="112" bestFit="1" customWidth="1"/>
    <col min="5123" max="5123" width="12" style="112" bestFit="1" customWidth="1"/>
    <col min="5124" max="5124" width="9.5703125" style="112" customWidth="1"/>
    <col min="5125" max="5126" width="11.7109375" style="112" bestFit="1" customWidth="1"/>
    <col min="5127" max="5127" width="12.28515625" style="112" customWidth="1"/>
    <col min="5128" max="5129" width="9.42578125" style="112" customWidth="1"/>
    <col min="5130" max="5130" width="9.28515625" style="112" customWidth="1"/>
    <col min="5131" max="5131" width="12.85546875" style="112" customWidth="1"/>
    <col min="5132" max="5132" width="13.140625" style="112" bestFit="1" customWidth="1"/>
    <col min="5133" max="5133" width="9.28515625" style="112" customWidth="1"/>
    <col min="5134" max="5134" width="13.140625" style="112" bestFit="1" customWidth="1"/>
    <col min="5135" max="5135" width="12.85546875" style="112" customWidth="1"/>
    <col min="5136" max="5136" width="12.7109375" style="112" customWidth="1"/>
    <col min="5137" max="5137" width="9.42578125" style="112" customWidth="1"/>
    <col min="5138" max="5138" width="10" style="112" customWidth="1"/>
    <col min="5139" max="5139" width="8.5703125" style="112" customWidth="1"/>
    <col min="5140" max="5376" width="8" style="112"/>
    <col min="5377" max="5377" width="23.42578125" style="112" customWidth="1"/>
    <col min="5378" max="5378" width="11.7109375" style="112" bestFit="1" customWidth="1"/>
    <col min="5379" max="5379" width="12" style="112" bestFit="1" customWidth="1"/>
    <col min="5380" max="5380" width="9.5703125" style="112" customWidth="1"/>
    <col min="5381" max="5382" width="11.7109375" style="112" bestFit="1" customWidth="1"/>
    <col min="5383" max="5383" width="12.28515625" style="112" customWidth="1"/>
    <col min="5384" max="5385" width="9.42578125" style="112" customWidth="1"/>
    <col min="5386" max="5386" width="9.28515625" style="112" customWidth="1"/>
    <col min="5387" max="5387" width="12.85546875" style="112" customWidth="1"/>
    <col min="5388" max="5388" width="13.140625" style="112" bestFit="1" customWidth="1"/>
    <col min="5389" max="5389" width="9.28515625" style="112" customWidth="1"/>
    <col min="5390" max="5390" width="13.140625" style="112" bestFit="1" customWidth="1"/>
    <col min="5391" max="5391" width="12.85546875" style="112" customWidth="1"/>
    <col min="5392" max="5392" width="12.7109375" style="112" customWidth="1"/>
    <col min="5393" max="5393" width="9.42578125" style="112" customWidth="1"/>
    <col min="5394" max="5394" width="10" style="112" customWidth="1"/>
    <col min="5395" max="5395" width="8.5703125" style="112" customWidth="1"/>
    <col min="5396" max="5632" width="8" style="112"/>
    <col min="5633" max="5633" width="23.42578125" style="112" customWidth="1"/>
    <col min="5634" max="5634" width="11.7109375" style="112" bestFit="1" customWidth="1"/>
    <col min="5635" max="5635" width="12" style="112" bestFit="1" customWidth="1"/>
    <col min="5636" max="5636" width="9.5703125" style="112" customWidth="1"/>
    <col min="5637" max="5638" width="11.7109375" style="112" bestFit="1" customWidth="1"/>
    <col min="5639" max="5639" width="12.28515625" style="112" customWidth="1"/>
    <col min="5640" max="5641" width="9.42578125" style="112" customWidth="1"/>
    <col min="5642" max="5642" width="9.28515625" style="112" customWidth="1"/>
    <col min="5643" max="5643" width="12.85546875" style="112" customWidth="1"/>
    <col min="5644" max="5644" width="13.140625" style="112" bestFit="1" customWidth="1"/>
    <col min="5645" max="5645" width="9.28515625" style="112" customWidth="1"/>
    <col min="5646" max="5646" width="13.140625" style="112" bestFit="1" customWidth="1"/>
    <col min="5647" max="5647" width="12.85546875" style="112" customWidth="1"/>
    <col min="5648" max="5648" width="12.7109375" style="112" customWidth="1"/>
    <col min="5649" max="5649" width="9.42578125" style="112" customWidth="1"/>
    <col min="5650" max="5650" width="10" style="112" customWidth="1"/>
    <col min="5651" max="5651" width="8.5703125" style="112" customWidth="1"/>
    <col min="5652" max="5888" width="8" style="112"/>
    <col min="5889" max="5889" width="23.42578125" style="112" customWidth="1"/>
    <col min="5890" max="5890" width="11.7109375" style="112" bestFit="1" customWidth="1"/>
    <col min="5891" max="5891" width="12" style="112" bestFit="1" customWidth="1"/>
    <col min="5892" max="5892" width="9.5703125" style="112" customWidth="1"/>
    <col min="5893" max="5894" width="11.7109375" style="112" bestFit="1" customWidth="1"/>
    <col min="5895" max="5895" width="12.28515625" style="112" customWidth="1"/>
    <col min="5896" max="5897" width="9.42578125" style="112" customWidth="1"/>
    <col min="5898" max="5898" width="9.28515625" style="112" customWidth="1"/>
    <col min="5899" max="5899" width="12.85546875" style="112" customWidth="1"/>
    <col min="5900" max="5900" width="13.140625" style="112" bestFit="1" customWidth="1"/>
    <col min="5901" max="5901" width="9.28515625" style="112" customWidth="1"/>
    <col min="5902" max="5902" width="13.140625" style="112" bestFit="1" customWidth="1"/>
    <col min="5903" max="5903" width="12.85546875" style="112" customWidth="1"/>
    <col min="5904" max="5904" width="12.7109375" style="112" customWidth="1"/>
    <col min="5905" max="5905" width="9.42578125" style="112" customWidth="1"/>
    <col min="5906" max="5906" width="10" style="112" customWidth="1"/>
    <col min="5907" max="5907" width="8.5703125" style="112" customWidth="1"/>
    <col min="5908" max="6144" width="8" style="112"/>
    <col min="6145" max="6145" width="23.42578125" style="112" customWidth="1"/>
    <col min="6146" max="6146" width="11.7109375" style="112" bestFit="1" customWidth="1"/>
    <col min="6147" max="6147" width="12" style="112" bestFit="1" customWidth="1"/>
    <col min="6148" max="6148" width="9.5703125" style="112" customWidth="1"/>
    <col min="6149" max="6150" width="11.7109375" style="112" bestFit="1" customWidth="1"/>
    <col min="6151" max="6151" width="12.28515625" style="112" customWidth="1"/>
    <col min="6152" max="6153" width="9.42578125" style="112" customWidth="1"/>
    <col min="6154" max="6154" width="9.28515625" style="112" customWidth="1"/>
    <col min="6155" max="6155" width="12.85546875" style="112" customWidth="1"/>
    <col min="6156" max="6156" width="13.140625" style="112" bestFit="1" customWidth="1"/>
    <col min="6157" max="6157" width="9.28515625" style="112" customWidth="1"/>
    <col min="6158" max="6158" width="13.140625" style="112" bestFit="1" customWidth="1"/>
    <col min="6159" max="6159" width="12.85546875" style="112" customWidth="1"/>
    <col min="6160" max="6160" width="12.7109375" style="112" customWidth="1"/>
    <col min="6161" max="6161" width="9.42578125" style="112" customWidth="1"/>
    <col min="6162" max="6162" width="10" style="112" customWidth="1"/>
    <col min="6163" max="6163" width="8.5703125" style="112" customWidth="1"/>
    <col min="6164" max="6400" width="8" style="112"/>
    <col min="6401" max="6401" width="23.42578125" style="112" customWidth="1"/>
    <col min="6402" max="6402" width="11.7109375" style="112" bestFit="1" customWidth="1"/>
    <col min="6403" max="6403" width="12" style="112" bestFit="1" customWidth="1"/>
    <col min="6404" max="6404" width="9.5703125" style="112" customWidth="1"/>
    <col min="6405" max="6406" width="11.7109375" style="112" bestFit="1" customWidth="1"/>
    <col min="6407" max="6407" width="12.28515625" style="112" customWidth="1"/>
    <col min="6408" max="6409" width="9.42578125" style="112" customWidth="1"/>
    <col min="6410" max="6410" width="9.28515625" style="112" customWidth="1"/>
    <col min="6411" max="6411" width="12.85546875" style="112" customWidth="1"/>
    <col min="6412" max="6412" width="13.140625" style="112" bestFit="1" customWidth="1"/>
    <col min="6413" max="6413" width="9.28515625" style="112" customWidth="1"/>
    <col min="6414" max="6414" width="13.140625" style="112" bestFit="1" customWidth="1"/>
    <col min="6415" max="6415" width="12.85546875" style="112" customWidth="1"/>
    <col min="6416" max="6416" width="12.7109375" style="112" customWidth="1"/>
    <col min="6417" max="6417" width="9.42578125" style="112" customWidth="1"/>
    <col min="6418" max="6418" width="10" style="112" customWidth="1"/>
    <col min="6419" max="6419" width="8.5703125" style="112" customWidth="1"/>
    <col min="6420" max="6656" width="8" style="112"/>
    <col min="6657" max="6657" width="23.42578125" style="112" customWidth="1"/>
    <col min="6658" max="6658" width="11.7109375" style="112" bestFit="1" customWidth="1"/>
    <col min="6659" max="6659" width="12" style="112" bestFit="1" customWidth="1"/>
    <col min="6660" max="6660" width="9.5703125" style="112" customWidth="1"/>
    <col min="6661" max="6662" width="11.7109375" style="112" bestFit="1" customWidth="1"/>
    <col min="6663" max="6663" width="12.28515625" style="112" customWidth="1"/>
    <col min="6664" max="6665" width="9.42578125" style="112" customWidth="1"/>
    <col min="6666" max="6666" width="9.28515625" style="112" customWidth="1"/>
    <col min="6667" max="6667" width="12.85546875" style="112" customWidth="1"/>
    <col min="6668" max="6668" width="13.140625" style="112" bestFit="1" customWidth="1"/>
    <col min="6669" max="6669" width="9.28515625" style="112" customWidth="1"/>
    <col min="6670" max="6670" width="13.140625" style="112" bestFit="1" customWidth="1"/>
    <col min="6671" max="6671" width="12.85546875" style="112" customWidth="1"/>
    <col min="6672" max="6672" width="12.7109375" style="112" customWidth="1"/>
    <col min="6673" max="6673" width="9.42578125" style="112" customWidth="1"/>
    <col min="6674" max="6674" width="10" style="112" customWidth="1"/>
    <col min="6675" max="6675" width="8.5703125" style="112" customWidth="1"/>
    <col min="6676" max="6912" width="8" style="112"/>
    <col min="6913" max="6913" width="23.42578125" style="112" customWidth="1"/>
    <col min="6914" max="6914" width="11.7109375" style="112" bestFit="1" customWidth="1"/>
    <col min="6915" max="6915" width="12" style="112" bestFit="1" customWidth="1"/>
    <col min="6916" max="6916" width="9.5703125" style="112" customWidth="1"/>
    <col min="6917" max="6918" width="11.7109375" style="112" bestFit="1" customWidth="1"/>
    <col min="6919" max="6919" width="12.28515625" style="112" customWidth="1"/>
    <col min="6920" max="6921" width="9.42578125" style="112" customWidth="1"/>
    <col min="6922" max="6922" width="9.28515625" style="112" customWidth="1"/>
    <col min="6923" max="6923" width="12.85546875" style="112" customWidth="1"/>
    <col min="6924" max="6924" width="13.140625" style="112" bestFit="1" customWidth="1"/>
    <col min="6925" max="6925" width="9.28515625" style="112" customWidth="1"/>
    <col min="6926" max="6926" width="13.140625" style="112" bestFit="1" customWidth="1"/>
    <col min="6927" max="6927" width="12.85546875" style="112" customWidth="1"/>
    <col min="6928" max="6928" width="12.7109375" style="112" customWidth="1"/>
    <col min="6929" max="6929" width="9.42578125" style="112" customWidth="1"/>
    <col min="6930" max="6930" width="10" style="112" customWidth="1"/>
    <col min="6931" max="6931" width="8.5703125" style="112" customWidth="1"/>
    <col min="6932" max="7168" width="8" style="112"/>
    <col min="7169" max="7169" width="23.42578125" style="112" customWidth="1"/>
    <col min="7170" max="7170" width="11.7109375" style="112" bestFit="1" customWidth="1"/>
    <col min="7171" max="7171" width="12" style="112" bestFit="1" customWidth="1"/>
    <col min="7172" max="7172" width="9.5703125" style="112" customWidth="1"/>
    <col min="7173" max="7174" width="11.7109375" style="112" bestFit="1" customWidth="1"/>
    <col min="7175" max="7175" width="12.28515625" style="112" customWidth="1"/>
    <col min="7176" max="7177" width="9.42578125" style="112" customWidth="1"/>
    <col min="7178" max="7178" width="9.28515625" style="112" customWidth="1"/>
    <col min="7179" max="7179" width="12.85546875" style="112" customWidth="1"/>
    <col min="7180" max="7180" width="13.140625" style="112" bestFit="1" customWidth="1"/>
    <col min="7181" max="7181" width="9.28515625" style="112" customWidth="1"/>
    <col min="7182" max="7182" width="13.140625" style="112" bestFit="1" customWidth="1"/>
    <col min="7183" max="7183" width="12.85546875" style="112" customWidth="1"/>
    <col min="7184" max="7184" width="12.7109375" style="112" customWidth="1"/>
    <col min="7185" max="7185" width="9.42578125" style="112" customWidth="1"/>
    <col min="7186" max="7186" width="10" style="112" customWidth="1"/>
    <col min="7187" max="7187" width="8.5703125" style="112" customWidth="1"/>
    <col min="7188" max="7424" width="8" style="112"/>
    <col min="7425" max="7425" width="23.42578125" style="112" customWidth="1"/>
    <col min="7426" max="7426" width="11.7109375" style="112" bestFit="1" customWidth="1"/>
    <col min="7427" max="7427" width="12" style="112" bestFit="1" customWidth="1"/>
    <col min="7428" max="7428" width="9.5703125" style="112" customWidth="1"/>
    <col min="7429" max="7430" width="11.7109375" style="112" bestFit="1" customWidth="1"/>
    <col min="7431" max="7431" width="12.28515625" style="112" customWidth="1"/>
    <col min="7432" max="7433" width="9.42578125" style="112" customWidth="1"/>
    <col min="7434" max="7434" width="9.28515625" style="112" customWidth="1"/>
    <col min="7435" max="7435" width="12.85546875" style="112" customWidth="1"/>
    <col min="7436" max="7436" width="13.140625" style="112" bestFit="1" customWidth="1"/>
    <col min="7437" max="7437" width="9.28515625" style="112" customWidth="1"/>
    <col min="7438" max="7438" width="13.140625" style="112" bestFit="1" customWidth="1"/>
    <col min="7439" max="7439" width="12.85546875" style="112" customWidth="1"/>
    <col min="7440" max="7440" width="12.7109375" style="112" customWidth="1"/>
    <col min="7441" max="7441" width="9.42578125" style="112" customWidth="1"/>
    <col min="7442" max="7442" width="10" style="112" customWidth="1"/>
    <col min="7443" max="7443" width="8.5703125" style="112" customWidth="1"/>
    <col min="7444" max="7680" width="8" style="112"/>
    <col min="7681" max="7681" width="23.42578125" style="112" customWidth="1"/>
    <col min="7682" max="7682" width="11.7109375" style="112" bestFit="1" customWidth="1"/>
    <col min="7683" max="7683" width="12" style="112" bestFit="1" customWidth="1"/>
    <col min="7684" max="7684" width="9.5703125" style="112" customWidth="1"/>
    <col min="7685" max="7686" width="11.7109375" style="112" bestFit="1" customWidth="1"/>
    <col min="7687" max="7687" width="12.28515625" style="112" customWidth="1"/>
    <col min="7688" max="7689" width="9.42578125" style="112" customWidth="1"/>
    <col min="7690" max="7690" width="9.28515625" style="112" customWidth="1"/>
    <col min="7691" max="7691" width="12.85546875" style="112" customWidth="1"/>
    <col min="7692" max="7692" width="13.140625" style="112" bestFit="1" customWidth="1"/>
    <col min="7693" max="7693" width="9.28515625" style="112" customWidth="1"/>
    <col min="7694" max="7694" width="13.140625" style="112" bestFit="1" customWidth="1"/>
    <col min="7695" max="7695" width="12.85546875" style="112" customWidth="1"/>
    <col min="7696" max="7696" width="12.7109375" style="112" customWidth="1"/>
    <col min="7697" max="7697" width="9.42578125" style="112" customWidth="1"/>
    <col min="7698" max="7698" width="10" style="112" customWidth="1"/>
    <col min="7699" max="7699" width="8.5703125" style="112" customWidth="1"/>
    <col min="7700" max="7936" width="8" style="112"/>
    <col min="7937" max="7937" width="23.42578125" style="112" customWidth="1"/>
    <col min="7938" max="7938" width="11.7109375" style="112" bestFit="1" customWidth="1"/>
    <col min="7939" max="7939" width="12" style="112" bestFit="1" customWidth="1"/>
    <col min="7940" max="7940" width="9.5703125" style="112" customWidth="1"/>
    <col min="7941" max="7942" width="11.7109375" style="112" bestFit="1" customWidth="1"/>
    <col min="7943" max="7943" width="12.28515625" style="112" customWidth="1"/>
    <col min="7944" max="7945" width="9.42578125" style="112" customWidth="1"/>
    <col min="7946" max="7946" width="9.28515625" style="112" customWidth="1"/>
    <col min="7947" max="7947" width="12.85546875" style="112" customWidth="1"/>
    <col min="7948" max="7948" width="13.140625" style="112" bestFit="1" customWidth="1"/>
    <col min="7949" max="7949" width="9.28515625" style="112" customWidth="1"/>
    <col min="7950" max="7950" width="13.140625" style="112" bestFit="1" customWidth="1"/>
    <col min="7951" max="7951" width="12.85546875" style="112" customWidth="1"/>
    <col min="7952" max="7952" width="12.7109375" style="112" customWidth="1"/>
    <col min="7953" max="7953" width="9.42578125" style="112" customWidth="1"/>
    <col min="7954" max="7954" width="10" style="112" customWidth="1"/>
    <col min="7955" max="7955" width="8.5703125" style="112" customWidth="1"/>
    <col min="7956" max="8192" width="8" style="112"/>
    <col min="8193" max="8193" width="23.42578125" style="112" customWidth="1"/>
    <col min="8194" max="8194" width="11.7109375" style="112" bestFit="1" customWidth="1"/>
    <col min="8195" max="8195" width="12" style="112" bestFit="1" customWidth="1"/>
    <col min="8196" max="8196" width="9.5703125" style="112" customWidth="1"/>
    <col min="8197" max="8198" width="11.7109375" style="112" bestFit="1" customWidth="1"/>
    <col min="8199" max="8199" width="12.28515625" style="112" customWidth="1"/>
    <col min="8200" max="8201" width="9.42578125" style="112" customWidth="1"/>
    <col min="8202" max="8202" width="9.28515625" style="112" customWidth="1"/>
    <col min="8203" max="8203" width="12.85546875" style="112" customWidth="1"/>
    <col min="8204" max="8204" width="13.140625" style="112" bestFit="1" customWidth="1"/>
    <col min="8205" max="8205" width="9.28515625" style="112" customWidth="1"/>
    <col min="8206" max="8206" width="13.140625" style="112" bestFit="1" customWidth="1"/>
    <col min="8207" max="8207" width="12.85546875" style="112" customWidth="1"/>
    <col min="8208" max="8208" width="12.7109375" style="112" customWidth="1"/>
    <col min="8209" max="8209" width="9.42578125" style="112" customWidth="1"/>
    <col min="8210" max="8210" width="10" style="112" customWidth="1"/>
    <col min="8211" max="8211" width="8.5703125" style="112" customWidth="1"/>
    <col min="8212" max="8448" width="8" style="112"/>
    <col min="8449" max="8449" width="23.42578125" style="112" customWidth="1"/>
    <col min="8450" max="8450" width="11.7109375" style="112" bestFit="1" customWidth="1"/>
    <col min="8451" max="8451" width="12" style="112" bestFit="1" customWidth="1"/>
    <col min="8452" max="8452" width="9.5703125" style="112" customWidth="1"/>
    <col min="8453" max="8454" width="11.7109375" style="112" bestFit="1" customWidth="1"/>
    <col min="8455" max="8455" width="12.28515625" style="112" customWidth="1"/>
    <col min="8456" max="8457" width="9.42578125" style="112" customWidth="1"/>
    <col min="8458" max="8458" width="9.28515625" style="112" customWidth="1"/>
    <col min="8459" max="8459" width="12.85546875" style="112" customWidth="1"/>
    <col min="8460" max="8460" width="13.140625" style="112" bestFit="1" customWidth="1"/>
    <col min="8461" max="8461" width="9.28515625" style="112" customWidth="1"/>
    <col min="8462" max="8462" width="13.140625" style="112" bestFit="1" customWidth="1"/>
    <col min="8463" max="8463" width="12.85546875" style="112" customWidth="1"/>
    <col min="8464" max="8464" width="12.7109375" style="112" customWidth="1"/>
    <col min="8465" max="8465" width="9.42578125" style="112" customWidth="1"/>
    <col min="8466" max="8466" width="10" style="112" customWidth="1"/>
    <col min="8467" max="8467" width="8.5703125" style="112" customWidth="1"/>
    <col min="8468" max="8704" width="8" style="112"/>
    <col min="8705" max="8705" width="23.42578125" style="112" customWidth="1"/>
    <col min="8706" max="8706" width="11.7109375" style="112" bestFit="1" customWidth="1"/>
    <col min="8707" max="8707" width="12" style="112" bestFit="1" customWidth="1"/>
    <col min="8708" max="8708" width="9.5703125" style="112" customWidth="1"/>
    <col min="8709" max="8710" width="11.7109375" style="112" bestFit="1" customWidth="1"/>
    <col min="8711" max="8711" width="12.28515625" style="112" customWidth="1"/>
    <col min="8712" max="8713" width="9.42578125" style="112" customWidth="1"/>
    <col min="8714" max="8714" width="9.28515625" style="112" customWidth="1"/>
    <col min="8715" max="8715" width="12.85546875" style="112" customWidth="1"/>
    <col min="8716" max="8716" width="13.140625" style="112" bestFit="1" customWidth="1"/>
    <col min="8717" max="8717" width="9.28515625" style="112" customWidth="1"/>
    <col min="8718" max="8718" width="13.140625" style="112" bestFit="1" customWidth="1"/>
    <col min="8719" max="8719" width="12.85546875" style="112" customWidth="1"/>
    <col min="8720" max="8720" width="12.7109375" style="112" customWidth="1"/>
    <col min="8721" max="8721" width="9.42578125" style="112" customWidth="1"/>
    <col min="8722" max="8722" width="10" style="112" customWidth="1"/>
    <col min="8723" max="8723" width="8.5703125" style="112" customWidth="1"/>
    <col min="8724" max="8960" width="8" style="112"/>
    <col min="8961" max="8961" width="23.42578125" style="112" customWidth="1"/>
    <col min="8962" max="8962" width="11.7109375" style="112" bestFit="1" customWidth="1"/>
    <col min="8963" max="8963" width="12" style="112" bestFit="1" customWidth="1"/>
    <col min="8964" max="8964" width="9.5703125" style="112" customWidth="1"/>
    <col min="8965" max="8966" width="11.7109375" style="112" bestFit="1" customWidth="1"/>
    <col min="8967" max="8967" width="12.28515625" style="112" customWidth="1"/>
    <col min="8968" max="8969" width="9.42578125" style="112" customWidth="1"/>
    <col min="8970" max="8970" width="9.28515625" style="112" customWidth="1"/>
    <col min="8971" max="8971" width="12.85546875" style="112" customWidth="1"/>
    <col min="8972" max="8972" width="13.140625" style="112" bestFit="1" customWidth="1"/>
    <col min="8973" max="8973" width="9.28515625" style="112" customWidth="1"/>
    <col min="8974" max="8974" width="13.140625" style="112" bestFit="1" customWidth="1"/>
    <col min="8975" max="8975" width="12.85546875" style="112" customWidth="1"/>
    <col min="8976" max="8976" width="12.7109375" style="112" customWidth="1"/>
    <col min="8977" max="8977" width="9.42578125" style="112" customWidth="1"/>
    <col min="8978" max="8978" width="10" style="112" customWidth="1"/>
    <col min="8979" max="8979" width="8.5703125" style="112" customWidth="1"/>
    <col min="8980" max="9216" width="8" style="112"/>
    <col min="9217" max="9217" width="23.42578125" style="112" customWidth="1"/>
    <col min="9218" max="9218" width="11.7109375" style="112" bestFit="1" customWidth="1"/>
    <col min="9219" max="9219" width="12" style="112" bestFit="1" customWidth="1"/>
    <col min="9220" max="9220" width="9.5703125" style="112" customWidth="1"/>
    <col min="9221" max="9222" width="11.7109375" style="112" bestFit="1" customWidth="1"/>
    <col min="9223" max="9223" width="12.28515625" style="112" customWidth="1"/>
    <col min="9224" max="9225" width="9.42578125" style="112" customWidth="1"/>
    <col min="9226" max="9226" width="9.28515625" style="112" customWidth="1"/>
    <col min="9227" max="9227" width="12.85546875" style="112" customWidth="1"/>
    <col min="9228" max="9228" width="13.140625" style="112" bestFit="1" customWidth="1"/>
    <col min="9229" max="9229" width="9.28515625" style="112" customWidth="1"/>
    <col min="9230" max="9230" width="13.140625" style="112" bestFit="1" customWidth="1"/>
    <col min="9231" max="9231" width="12.85546875" style="112" customWidth="1"/>
    <col min="9232" max="9232" width="12.7109375" style="112" customWidth="1"/>
    <col min="9233" max="9233" width="9.42578125" style="112" customWidth="1"/>
    <col min="9234" max="9234" width="10" style="112" customWidth="1"/>
    <col min="9235" max="9235" width="8.5703125" style="112" customWidth="1"/>
    <col min="9236" max="9472" width="8" style="112"/>
    <col min="9473" max="9473" width="23.42578125" style="112" customWidth="1"/>
    <col min="9474" max="9474" width="11.7109375" style="112" bestFit="1" customWidth="1"/>
    <col min="9475" max="9475" width="12" style="112" bestFit="1" customWidth="1"/>
    <col min="9476" max="9476" width="9.5703125" style="112" customWidth="1"/>
    <col min="9477" max="9478" width="11.7109375" style="112" bestFit="1" customWidth="1"/>
    <col min="9479" max="9479" width="12.28515625" style="112" customWidth="1"/>
    <col min="9480" max="9481" width="9.42578125" style="112" customWidth="1"/>
    <col min="9482" max="9482" width="9.28515625" style="112" customWidth="1"/>
    <col min="9483" max="9483" width="12.85546875" style="112" customWidth="1"/>
    <col min="9484" max="9484" width="13.140625" style="112" bestFit="1" customWidth="1"/>
    <col min="9485" max="9485" width="9.28515625" style="112" customWidth="1"/>
    <col min="9486" max="9486" width="13.140625" style="112" bestFit="1" customWidth="1"/>
    <col min="9487" max="9487" width="12.85546875" style="112" customWidth="1"/>
    <col min="9488" max="9488" width="12.7109375" style="112" customWidth="1"/>
    <col min="9489" max="9489" width="9.42578125" style="112" customWidth="1"/>
    <col min="9490" max="9490" width="10" style="112" customWidth="1"/>
    <col min="9491" max="9491" width="8.5703125" style="112" customWidth="1"/>
    <col min="9492" max="9728" width="8" style="112"/>
    <col min="9729" max="9729" width="23.42578125" style="112" customWidth="1"/>
    <col min="9730" max="9730" width="11.7109375" style="112" bestFit="1" customWidth="1"/>
    <col min="9731" max="9731" width="12" style="112" bestFit="1" customWidth="1"/>
    <col min="9732" max="9732" width="9.5703125" style="112" customWidth="1"/>
    <col min="9733" max="9734" width="11.7109375" style="112" bestFit="1" customWidth="1"/>
    <col min="9735" max="9735" width="12.28515625" style="112" customWidth="1"/>
    <col min="9736" max="9737" width="9.42578125" style="112" customWidth="1"/>
    <col min="9738" max="9738" width="9.28515625" style="112" customWidth="1"/>
    <col min="9739" max="9739" width="12.85546875" style="112" customWidth="1"/>
    <col min="9740" max="9740" width="13.140625" style="112" bestFit="1" customWidth="1"/>
    <col min="9741" max="9741" width="9.28515625" style="112" customWidth="1"/>
    <col min="9742" max="9742" width="13.140625" style="112" bestFit="1" customWidth="1"/>
    <col min="9743" max="9743" width="12.85546875" style="112" customWidth="1"/>
    <col min="9744" max="9744" width="12.7109375" style="112" customWidth="1"/>
    <col min="9745" max="9745" width="9.42578125" style="112" customWidth="1"/>
    <col min="9746" max="9746" width="10" style="112" customWidth="1"/>
    <col min="9747" max="9747" width="8.5703125" style="112" customWidth="1"/>
    <col min="9748" max="9984" width="8" style="112"/>
    <col min="9985" max="9985" width="23.42578125" style="112" customWidth="1"/>
    <col min="9986" max="9986" width="11.7109375" style="112" bestFit="1" customWidth="1"/>
    <col min="9987" max="9987" width="12" style="112" bestFit="1" customWidth="1"/>
    <col min="9988" max="9988" width="9.5703125" style="112" customWidth="1"/>
    <col min="9989" max="9990" width="11.7109375" style="112" bestFit="1" customWidth="1"/>
    <col min="9991" max="9991" width="12.28515625" style="112" customWidth="1"/>
    <col min="9992" max="9993" width="9.42578125" style="112" customWidth="1"/>
    <col min="9994" max="9994" width="9.28515625" style="112" customWidth="1"/>
    <col min="9995" max="9995" width="12.85546875" style="112" customWidth="1"/>
    <col min="9996" max="9996" width="13.140625" style="112" bestFit="1" customWidth="1"/>
    <col min="9997" max="9997" width="9.28515625" style="112" customWidth="1"/>
    <col min="9998" max="9998" width="13.140625" style="112" bestFit="1" customWidth="1"/>
    <col min="9999" max="9999" width="12.85546875" style="112" customWidth="1"/>
    <col min="10000" max="10000" width="12.7109375" style="112" customWidth="1"/>
    <col min="10001" max="10001" width="9.42578125" style="112" customWidth="1"/>
    <col min="10002" max="10002" width="10" style="112" customWidth="1"/>
    <col min="10003" max="10003" width="8.5703125" style="112" customWidth="1"/>
    <col min="10004" max="10240" width="8" style="112"/>
    <col min="10241" max="10241" width="23.42578125" style="112" customWidth="1"/>
    <col min="10242" max="10242" width="11.7109375" style="112" bestFit="1" customWidth="1"/>
    <col min="10243" max="10243" width="12" style="112" bestFit="1" customWidth="1"/>
    <col min="10244" max="10244" width="9.5703125" style="112" customWidth="1"/>
    <col min="10245" max="10246" width="11.7109375" style="112" bestFit="1" customWidth="1"/>
    <col min="10247" max="10247" width="12.28515625" style="112" customWidth="1"/>
    <col min="10248" max="10249" width="9.42578125" style="112" customWidth="1"/>
    <col min="10250" max="10250" width="9.28515625" style="112" customWidth="1"/>
    <col min="10251" max="10251" width="12.85546875" style="112" customWidth="1"/>
    <col min="10252" max="10252" width="13.140625" style="112" bestFit="1" customWidth="1"/>
    <col min="10253" max="10253" width="9.28515625" style="112" customWidth="1"/>
    <col min="10254" max="10254" width="13.140625" style="112" bestFit="1" customWidth="1"/>
    <col min="10255" max="10255" width="12.85546875" style="112" customWidth="1"/>
    <col min="10256" max="10256" width="12.7109375" style="112" customWidth="1"/>
    <col min="10257" max="10257" width="9.42578125" style="112" customWidth="1"/>
    <col min="10258" max="10258" width="10" style="112" customWidth="1"/>
    <col min="10259" max="10259" width="8.5703125" style="112" customWidth="1"/>
    <col min="10260" max="10496" width="8" style="112"/>
    <col min="10497" max="10497" width="23.42578125" style="112" customWidth="1"/>
    <col min="10498" max="10498" width="11.7109375" style="112" bestFit="1" customWidth="1"/>
    <col min="10499" max="10499" width="12" style="112" bestFit="1" customWidth="1"/>
    <col min="10500" max="10500" width="9.5703125" style="112" customWidth="1"/>
    <col min="10501" max="10502" width="11.7109375" style="112" bestFit="1" customWidth="1"/>
    <col min="10503" max="10503" width="12.28515625" style="112" customWidth="1"/>
    <col min="10504" max="10505" width="9.42578125" style="112" customWidth="1"/>
    <col min="10506" max="10506" width="9.28515625" style="112" customWidth="1"/>
    <col min="10507" max="10507" width="12.85546875" style="112" customWidth="1"/>
    <col min="10508" max="10508" width="13.140625" style="112" bestFit="1" customWidth="1"/>
    <col min="10509" max="10509" width="9.28515625" style="112" customWidth="1"/>
    <col min="10510" max="10510" width="13.140625" style="112" bestFit="1" customWidth="1"/>
    <col min="10511" max="10511" width="12.85546875" style="112" customWidth="1"/>
    <col min="10512" max="10512" width="12.7109375" style="112" customWidth="1"/>
    <col min="10513" max="10513" width="9.42578125" style="112" customWidth="1"/>
    <col min="10514" max="10514" width="10" style="112" customWidth="1"/>
    <col min="10515" max="10515" width="8.5703125" style="112" customWidth="1"/>
    <col min="10516" max="10752" width="8" style="112"/>
    <col min="10753" max="10753" width="23.42578125" style="112" customWidth="1"/>
    <col min="10754" max="10754" width="11.7109375" style="112" bestFit="1" customWidth="1"/>
    <col min="10755" max="10755" width="12" style="112" bestFit="1" customWidth="1"/>
    <col min="10756" max="10756" width="9.5703125" style="112" customWidth="1"/>
    <col min="10757" max="10758" width="11.7109375" style="112" bestFit="1" customWidth="1"/>
    <col min="10759" max="10759" width="12.28515625" style="112" customWidth="1"/>
    <col min="10760" max="10761" width="9.42578125" style="112" customWidth="1"/>
    <col min="10762" max="10762" width="9.28515625" style="112" customWidth="1"/>
    <col min="10763" max="10763" width="12.85546875" style="112" customWidth="1"/>
    <col min="10764" max="10764" width="13.140625" style="112" bestFit="1" customWidth="1"/>
    <col min="10765" max="10765" width="9.28515625" style="112" customWidth="1"/>
    <col min="10766" max="10766" width="13.140625" style="112" bestFit="1" customWidth="1"/>
    <col min="10767" max="10767" width="12.85546875" style="112" customWidth="1"/>
    <col min="10768" max="10768" width="12.7109375" style="112" customWidth="1"/>
    <col min="10769" max="10769" width="9.42578125" style="112" customWidth="1"/>
    <col min="10770" max="10770" width="10" style="112" customWidth="1"/>
    <col min="10771" max="10771" width="8.5703125" style="112" customWidth="1"/>
    <col min="10772" max="11008" width="8" style="112"/>
    <col min="11009" max="11009" width="23.42578125" style="112" customWidth="1"/>
    <col min="11010" max="11010" width="11.7109375" style="112" bestFit="1" customWidth="1"/>
    <col min="11011" max="11011" width="12" style="112" bestFit="1" customWidth="1"/>
    <col min="11012" max="11012" width="9.5703125" style="112" customWidth="1"/>
    <col min="11013" max="11014" width="11.7109375" style="112" bestFit="1" customWidth="1"/>
    <col min="11015" max="11015" width="12.28515625" style="112" customWidth="1"/>
    <col min="11016" max="11017" width="9.42578125" style="112" customWidth="1"/>
    <col min="11018" max="11018" width="9.28515625" style="112" customWidth="1"/>
    <col min="11019" max="11019" width="12.85546875" style="112" customWidth="1"/>
    <col min="11020" max="11020" width="13.140625" style="112" bestFit="1" customWidth="1"/>
    <col min="11021" max="11021" width="9.28515625" style="112" customWidth="1"/>
    <col min="11022" max="11022" width="13.140625" style="112" bestFit="1" customWidth="1"/>
    <col min="11023" max="11023" width="12.85546875" style="112" customWidth="1"/>
    <col min="11024" max="11024" width="12.7109375" style="112" customWidth="1"/>
    <col min="11025" max="11025" width="9.42578125" style="112" customWidth="1"/>
    <col min="11026" max="11026" width="10" style="112" customWidth="1"/>
    <col min="11027" max="11027" width="8.5703125" style="112" customWidth="1"/>
    <col min="11028" max="11264" width="8" style="112"/>
    <col min="11265" max="11265" width="23.42578125" style="112" customWidth="1"/>
    <col min="11266" max="11266" width="11.7109375" style="112" bestFit="1" customWidth="1"/>
    <col min="11267" max="11267" width="12" style="112" bestFit="1" customWidth="1"/>
    <col min="11268" max="11268" width="9.5703125" style="112" customWidth="1"/>
    <col min="11269" max="11270" width="11.7109375" style="112" bestFit="1" customWidth="1"/>
    <col min="11271" max="11271" width="12.28515625" style="112" customWidth="1"/>
    <col min="11272" max="11273" width="9.42578125" style="112" customWidth="1"/>
    <col min="11274" max="11274" width="9.28515625" style="112" customWidth="1"/>
    <col min="11275" max="11275" width="12.85546875" style="112" customWidth="1"/>
    <col min="11276" max="11276" width="13.140625" style="112" bestFit="1" customWidth="1"/>
    <col min="11277" max="11277" width="9.28515625" style="112" customWidth="1"/>
    <col min="11278" max="11278" width="13.140625" style="112" bestFit="1" customWidth="1"/>
    <col min="11279" max="11279" width="12.85546875" style="112" customWidth="1"/>
    <col min="11280" max="11280" width="12.7109375" style="112" customWidth="1"/>
    <col min="11281" max="11281" width="9.42578125" style="112" customWidth="1"/>
    <col min="11282" max="11282" width="10" style="112" customWidth="1"/>
    <col min="11283" max="11283" width="8.5703125" style="112" customWidth="1"/>
    <col min="11284" max="11520" width="8" style="112"/>
    <col min="11521" max="11521" width="23.42578125" style="112" customWidth="1"/>
    <col min="11522" max="11522" width="11.7109375" style="112" bestFit="1" customWidth="1"/>
    <col min="11523" max="11523" width="12" style="112" bestFit="1" customWidth="1"/>
    <col min="11524" max="11524" width="9.5703125" style="112" customWidth="1"/>
    <col min="11525" max="11526" width="11.7109375" style="112" bestFit="1" customWidth="1"/>
    <col min="11527" max="11527" width="12.28515625" style="112" customWidth="1"/>
    <col min="11528" max="11529" width="9.42578125" style="112" customWidth="1"/>
    <col min="11530" max="11530" width="9.28515625" style="112" customWidth="1"/>
    <col min="11531" max="11531" width="12.85546875" style="112" customWidth="1"/>
    <col min="11532" max="11532" width="13.140625" style="112" bestFit="1" customWidth="1"/>
    <col min="11533" max="11533" width="9.28515625" style="112" customWidth="1"/>
    <col min="11534" max="11534" width="13.140625" style="112" bestFit="1" customWidth="1"/>
    <col min="11535" max="11535" width="12.85546875" style="112" customWidth="1"/>
    <col min="11536" max="11536" width="12.7109375" style="112" customWidth="1"/>
    <col min="11537" max="11537" width="9.42578125" style="112" customWidth="1"/>
    <col min="11538" max="11538" width="10" style="112" customWidth="1"/>
    <col min="11539" max="11539" width="8.5703125" style="112" customWidth="1"/>
    <col min="11540" max="11776" width="8" style="112"/>
    <col min="11777" max="11777" width="23.42578125" style="112" customWidth="1"/>
    <col min="11778" max="11778" width="11.7109375" style="112" bestFit="1" customWidth="1"/>
    <col min="11779" max="11779" width="12" style="112" bestFit="1" customWidth="1"/>
    <col min="11780" max="11780" width="9.5703125" style="112" customWidth="1"/>
    <col min="11781" max="11782" width="11.7109375" style="112" bestFit="1" customWidth="1"/>
    <col min="11783" max="11783" width="12.28515625" style="112" customWidth="1"/>
    <col min="11784" max="11785" width="9.42578125" style="112" customWidth="1"/>
    <col min="11786" max="11786" width="9.28515625" style="112" customWidth="1"/>
    <col min="11787" max="11787" width="12.85546875" style="112" customWidth="1"/>
    <col min="11788" max="11788" width="13.140625" style="112" bestFit="1" customWidth="1"/>
    <col min="11789" max="11789" width="9.28515625" style="112" customWidth="1"/>
    <col min="11790" max="11790" width="13.140625" style="112" bestFit="1" customWidth="1"/>
    <col min="11791" max="11791" width="12.85546875" style="112" customWidth="1"/>
    <col min="11792" max="11792" width="12.7109375" style="112" customWidth="1"/>
    <col min="11793" max="11793" width="9.42578125" style="112" customWidth="1"/>
    <col min="11794" max="11794" width="10" style="112" customWidth="1"/>
    <col min="11795" max="11795" width="8.5703125" style="112" customWidth="1"/>
    <col min="11796" max="12032" width="8" style="112"/>
    <col min="12033" max="12033" width="23.42578125" style="112" customWidth="1"/>
    <col min="12034" max="12034" width="11.7109375" style="112" bestFit="1" customWidth="1"/>
    <col min="12035" max="12035" width="12" style="112" bestFit="1" customWidth="1"/>
    <col min="12036" max="12036" width="9.5703125" style="112" customWidth="1"/>
    <col min="12037" max="12038" width="11.7109375" style="112" bestFit="1" customWidth="1"/>
    <col min="12039" max="12039" width="12.28515625" style="112" customWidth="1"/>
    <col min="12040" max="12041" width="9.42578125" style="112" customWidth="1"/>
    <col min="12042" max="12042" width="9.28515625" style="112" customWidth="1"/>
    <col min="12043" max="12043" width="12.85546875" style="112" customWidth="1"/>
    <col min="12044" max="12044" width="13.140625" style="112" bestFit="1" customWidth="1"/>
    <col min="12045" max="12045" width="9.28515625" style="112" customWidth="1"/>
    <col min="12046" max="12046" width="13.140625" style="112" bestFit="1" customWidth="1"/>
    <col min="12047" max="12047" width="12.85546875" style="112" customWidth="1"/>
    <col min="12048" max="12048" width="12.7109375" style="112" customWidth="1"/>
    <col min="12049" max="12049" width="9.42578125" style="112" customWidth="1"/>
    <col min="12050" max="12050" width="10" style="112" customWidth="1"/>
    <col min="12051" max="12051" width="8.5703125" style="112" customWidth="1"/>
    <col min="12052" max="12288" width="8" style="112"/>
    <col min="12289" max="12289" width="23.42578125" style="112" customWidth="1"/>
    <col min="12290" max="12290" width="11.7109375" style="112" bestFit="1" customWidth="1"/>
    <col min="12291" max="12291" width="12" style="112" bestFit="1" customWidth="1"/>
    <col min="12292" max="12292" width="9.5703125" style="112" customWidth="1"/>
    <col min="12293" max="12294" width="11.7109375" style="112" bestFit="1" customWidth="1"/>
    <col min="12295" max="12295" width="12.28515625" style="112" customWidth="1"/>
    <col min="12296" max="12297" width="9.42578125" style="112" customWidth="1"/>
    <col min="12298" max="12298" width="9.28515625" style="112" customWidth="1"/>
    <col min="12299" max="12299" width="12.85546875" style="112" customWidth="1"/>
    <col min="12300" max="12300" width="13.140625" style="112" bestFit="1" customWidth="1"/>
    <col min="12301" max="12301" width="9.28515625" style="112" customWidth="1"/>
    <col min="12302" max="12302" width="13.140625" style="112" bestFit="1" customWidth="1"/>
    <col min="12303" max="12303" width="12.85546875" style="112" customWidth="1"/>
    <col min="12304" max="12304" width="12.7109375" style="112" customWidth="1"/>
    <col min="12305" max="12305" width="9.42578125" style="112" customWidth="1"/>
    <col min="12306" max="12306" width="10" style="112" customWidth="1"/>
    <col min="12307" max="12307" width="8.5703125" style="112" customWidth="1"/>
    <col min="12308" max="12544" width="8" style="112"/>
    <col min="12545" max="12545" width="23.42578125" style="112" customWidth="1"/>
    <col min="12546" max="12546" width="11.7109375" style="112" bestFit="1" customWidth="1"/>
    <col min="12547" max="12547" width="12" style="112" bestFit="1" customWidth="1"/>
    <col min="12548" max="12548" width="9.5703125" style="112" customWidth="1"/>
    <col min="12549" max="12550" width="11.7109375" style="112" bestFit="1" customWidth="1"/>
    <col min="12551" max="12551" width="12.28515625" style="112" customWidth="1"/>
    <col min="12552" max="12553" width="9.42578125" style="112" customWidth="1"/>
    <col min="12554" max="12554" width="9.28515625" style="112" customWidth="1"/>
    <col min="12555" max="12555" width="12.85546875" style="112" customWidth="1"/>
    <col min="12556" max="12556" width="13.140625" style="112" bestFit="1" customWidth="1"/>
    <col min="12557" max="12557" width="9.28515625" style="112" customWidth="1"/>
    <col min="12558" max="12558" width="13.140625" style="112" bestFit="1" customWidth="1"/>
    <col min="12559" max="12559" width="12.85546875" style="112" customWidth="1"/>
    <col min="12560" max="12560" width="12.7109375" style="112" customWidth="1"/>
    <col min="12561" max="12561" width="9.42578125" style="112" customWidth="1"/>
    <col min="12562" max="12562" width="10" style="112" customWidth="1"/>
    <col min="12563" max="12563" width="8.5703125" style="112" customWidth="1"/>
    <col min="12564" max="12800" width="8" style="112"/>
    <col min="12801" max="12801" width="23.42578125" style="112" customWidth="1"/>
    <col min="12802" max="12802" width="11.7109375" style="112" bestFit="1" customWidth="1"/>
    <col min="12803" max="12803" width="12" style="112" bestFit="1" customWidth="1"/>
    <col min="12804" max="12804" width="9.5703125" style="112" customWidth="1"/>
    <col min="12805" max="12806" width="11.7109375" style="112" bestFit="1" customWidth="1"/>
    <col min="12807" max="12807" width="12.28515625" style="112" customWidth="1"/>
    <col min="12808" max="12809" width="9.42578125" style="112" customWidth="1"/>
    <col min="12810" max="12810" width="9.28515625" style="112" customWidth="1"/>
    <col min="12811" max="12811" width="12.85546875" style="112" customWidth="1"/>
    <col min="12812" max="12812" width="13.140625" style="112" bestFit="1" customWidth="1"/>
    <col min="12813" max="12813" width="9.28515625" style="112" customWidth="1"/>
    <col min="12814" max="12814" width="13.140625" style="112" bestFit="1" customWidth="1"/>
    <col min="12815" max="12815" width="12.85546875" style="112" customWidth="1"/>
    <col min="12816" max="12816" width="12.7109375" style="112" customWidth="1"/>
    <col min="12817" max="12817" width="9.42578125" style="112" customWidth="1"/>
    <col min="12818" max="12818" width="10" style="112" customWidth="1"/>
    <col min="12819" max="12819" width="8.5703125" style="112" customWidth="1"/>
    <col min="12820" max="13056" width="8" style="112"/>
    <col min="13057" max="13057" width="23.42578125" style="112" customWidth="1"/>
    <col min="13058" max="13058" width="11.7109375" style="112" bestFit="1" customWidth="1"/>
    <col min="13059" max="13059" width="12" style="112" bestFit="1" customWidth="1"/>
    <col min="13060" max="13060" width="9.5703125" style="112" customWidth="1"/>
    <col min="13061" max="13062" width="11.7109375" style="112" bestFit="1" customWidth="1"/>
    <col min="13063" max="13063" width="12.28515625" style="112" customWidth="1"/>
    <col min="13064" max="13065" width="9.42578125" style="112" customWidth="1"/>
    <col min="13066" max="13066" width="9.28515625" style="112" customWidth="1"/>
    <col min="13067" max="13067" width="12.85546875" style="112" customWidth="1"/>
    <col min="13068" max="13068" width="13.140625" style="112" bestFit="1" customWidth="1"/>
    <col min="13069" max="13069" width="9.28515625" style="112" customWidth="1"/>
    <col min="13070" max="13070" width="13.140625" style="112" bestFit="1" customWidth="1"/>
    <col min="13071" max="13071" width="12.85546875" style="112" customWidth="1"/>
    <col min="13072" max="13072" width="12.7109375" style="112" customWidth="1"/>
    <col min="13073" max="13073" width="9.42578125" style="112" customWidth="1"/>
    <col min="13074" max="13074" width="10" style="112" customWidth="1"/>
    <col min="13075" max="13075" width="8.5703125" style="112" customWidth="1"/>
    <col min="13076" max="13312" width="8" style="112"/>
    <col min="13313" max="13313" width="23.42578125" style="112" customWidth="1"/>
    <col min="13314" max="13314" width="11.7109375" style="112" bestFit="1" customWidth="1"/>
    <col min="13315" max="13315" width="12" style="112" bestFit="1" customWidth="1"/>
    <col min="13316" max="13316" width="9.5703125" style="112" customWidth="1"/>
    <col min="13317" max="13318" width="11.7109375" style="112" bestFit="1" customWidth="1"/>
    <col min="13319" max="13319" width="12.28515625" style="112" customWidth="1"/>
    <col min="13320" max="13321" width="9.42578125" style="112" customWidth="1"/>
    <col min="13322" max="13322" width="9.28515625" style="112" customWidth="1"/>
    <col min="13323" max="13323" width="12.85546875" style="112" customWidth="1"/>
    <col min="13324" max="13324" width="13.140625" style="112" bestFit="1" customWidth="1"/>
    <col min="13325" max="13325" width="9.28515625" style="112" customWidth="1"/>
    <col min="13326" max="13326" width="13.140625" style="112" bestFit="1" customWidth="1"/>
    <col min="13327" max="13327" width="12.85546875" style="112" customWidth="1"/>
    <col min="13328" max="13328" width="12.7109375" style="112" customWidth="1"/>
    <col min="13329" max="13329" width="9.42578125" style="112" customWidth="1"/>
    <col min="13330" max="13330" width="10" style="112" customWidth="1"/>
    <col min="13331" max="13331" width="8.5703125" style="112" customWidth="1"/>
    <col min="13332" max="13568" width="8" style="112"/>
    <col min="13569" max="13569" width="23.42578125" style="112" customWidth="1"/>
    <col min="13570" max="13570" width="11.7109375" style="112" bestFit="1" customWidth="1"/>
    <col min="13571" max="13571" width="12" style="112" bestFit="1" customWidth="1"/>
    <col min="13572" max="13572" width="9.5703125" style="112" customWidth="1"/>
    <col min="13573" max="13574" width="11.7109375" style="112" bestFit="1" customWidth="1"/>
    <col min="13575" max="13575" width="12.28515625" style="112" customWidth="1"/>
    <col min="13576" max="13577" width="9.42578125" style="112" customWidth="1"/>
    <col min="13578" max="13578" width="9.28515625" style="112" customWidth="1"/>
    <col min="13579" max="13579" width="12.85546875" style="112" customWidth="1"/>
    <col min="13580" max="13580" width="13.140625" style="112" bestFit="1" customWidth="1"/>
    <col min="13581" max="13581" width="9.28515625" style="112" customWidth="1"/>
    <col min="13582" max="13582" width="13.140625" style="112" bestFit="1" customWidth="1"/>
    <col min="13583" max="13583" width="12.85546875" style="112" customWidth="1"/>
    <col min="13584" max="13584" width="12.7109375" style="112" customWidth="1"/>
    <col min="13585" max="13585" width="9.42578125" style="112" customWidth="1"/>
    <col min="13586" max="13586" width="10" style="112" customWidth="1"/>
    <col min="13587" max="13587" width="8.5703125" style="112" customWidth="1"/>
    <col min="13588" max="13824" width="8" style="112"/>
    <col min="13825" max="13825" width="23.42578125" style="112" customWidth="1"/>
    <col min="13826" max="13826" width="11.7109375" style="112" bestFit="1" customWidth="1"/>
    <col min="13827" max="13827" width="12" style="112" bestFit="1" customWidth="1"/>
    <col min="13828" max="13828" width="9.5703125" style="112" customWidth="1"/>
    <col min="13829" max="13830" width="11.7109375" style="112" bestFit="1" customWidth="1"/>
    <col min="13831" max="13831" width="12.28515625" style="112" customWidth="1"/>
    <col min="13832" max="13833" width="9.42578125" style="112" customWidth="1"/>
    <col min="13834" max="13834" width="9.28515625" style="112" customWidth="1"/>
    <col min="13835" max="13835" width="12.85546875" style="112" customWidth="1"/>
    <col min="13836" max="13836" width="13.140625" style="112" bestFit="1" customWidth="1"/>
    <col min="13837" max="13837" width="9.28515625" style="112" customWidth="1"/>
    <col min="13838" max="13838" width="13.140625" style="112" bestFit="1" customWidth="1"/>
    <col min="13839" max="13839" width="12.85546875" style="112" customWidth="1"/>
    <col min="13840" max="13840" width="12.7109375" style="112" customWidth="1"/>
    <col min="13841" max="13841" width="9.42578125" style="112" customWidth="1"/>
    <col min="13842" max="13842" width="10" style="112" customWidth="1"/>
    <col min="13843" max="13843" width="8.5703125" style="112" customWidth="1"/>
    <col min="13844" max="14080" width="8" style="112"/>
    <col min="14081" max="14081" width="23.42578125" style="112" customWidth="1"/>
    <col min="14082" max="14082" width="11.7109375" style="112" bestFit="1" customWidth="1"/>
    <col min="14083" max="14083" width="12" style="112" bestFit="1" customWidth="1"/>
    <col min="14084" max="14084" width="9.5703125" style="112" customWidth="1"/>
    <col min="14085" max="14086" width="11.7109375" style="112" bestFit="1" customWidth="1"/>
    <col min="14087" max="14087" width="12.28515625" style="112" customWidth="1"/>
    <col min="14088" max="14089" width="9.42578125" style="112" customWidth="1"/>
    <col min="14090" max="14090" width="9.28515625" style="112" customWidth="1"/>
    <col min="14091" max="14091" width="12.85546875" style="112" customWidth="1"/>
    <col min="14092" max="14092" width="13.140625" style="112" bestFit="1" customWidth="1"/>
    <col min="14093" max="14093" width="9.28515625" style="112" customWidth="1"/>
    <col min="14094" max="14094" width="13.140625" style="112" bestFit="1" customWidth="1"/>
    <col min="14095" max="14095" width="12.85546875" style="112" customWidth="1"/>
    <col min="14096" max="14096" width="12.7109375" style="112" customWidth="1"/>
    <col min="14097" max="14097" width="9.42578125" style="112" customWidth="1"/>
    <col min="14098" max="14098" width="10" style="112" customWidth="1"/>
    <col min="14099" max="14099" width="8.5703125" style="112" customWidth="1"/>
    <col min="14100" max="14336" width="8" style="112"/>
    <col min="14337" max="14337" width="23.42578125" style="112" customWidth="1"/>
    <col min="14338" max="14338" width="11.7109375" style="112" bestFit="1" customWidth="1"/>
    <col min="14339" max="14339" width="12" style="112" bestFit="1" customWidth="1"/>
    <col min="14340" max="14340" width="9.5703125" style="112" customWidth="1"/>
    <col min="14341" max="14342" width="11.7109375" style="112" bestFit="1" customWidth="1"/>
    <col min="14343" max="14343" width="12.28515625" style="112" customWidth="1"/>
    <col min="14344" max="14345" width="9.42578125" style="112" customWidth="1"/>
    <col min="14346" max="14346" width="9.28515625" style="112" customWidth="1"/>
    <col min="14347" max="14347" width="12.85546875" style="112" customWidth="1"/>
    <col min="14348" max="14348" width="13.140625" style="112" bestFit="1" customWidth="1"/>
    <col min="14349" max="14349" width="9.28515625" style="112" customWidth="1"/>
    <col min="14350" max="14350" width="13.140625" style="112" bestFit="1" customWidth="1"/>
    <col min="14351" max="14351" width="12.85546875" style="112" customWidth="1"/>
    <col min="14352" max="14352" width="12.7109375" style="112" customWidth="1"/>
    <col min="14353" max="14353" width="9.42578125" style="112" customWidth="1"/>
    <col min="14354" max="14354" width="10" style="112" customWidth="1"/>
    <col min="14355" max="14355" width="8.5703125" style="112" customWidth="1"/>
    <col min="14356" max="14592" width="8" style="112"/>
    <col min="14593" max="14593" width="23.42578125" style="112" customWidth="1"/>
    <col min="14594" max="14594" width="11.7109375" style="112" bestFit="1" customWidth="1"/>
    <col min="14595" max="14595" width="12" style="112" bestFit="1" customWidth="1"/>
    <col min="14596" max="14596" width="9.5703125" style="112" customWidth="1"/>
    <col min="14597" max="14598" width="11.7109375" style="112" bestFit="1" customWidth="1"/>
    <col min="14599" max="14599" width="12.28515625" style="112" customWidth="1"/>
    <col min="14600" max="14601" width="9.42578125" style="112" customWidth="1"/>
    <col min="14602" max="14602" width="9.28515625" style="112" customWidth="1"/>
    <col min="14603" max="14603" width="12.85546875" style="112" customWidth="1"/>
    <col min="14604" max="14604" width="13.140625" style="112" bestFit="1" customWidth="1"/>
    <col min="14605" max="14605" width="9.28515625" style="112" customWidth="1"/>
    <col min="14606" max="14606" width="13.140625" style="112" bestFit="1" customWidth="1"/>
    <col min="14607" max="14607" width="12.85546875" style="112" customWidth="1"/>
    <col min="14608" max="14608" width="12.7109375" style="112" customWidth="1"/>
    <col min="14609" max="14609" width="9.42578125" style="112" customWidth="1"/>
    <col min="14610" max="14610" width="10" style="112" customWidth="1"/>
    <col min="14611" max="14611" width="8.5703125" style="112" customWidth="1"/>
    <col min="14612" max="14848" width="8" style="112"/>
    <col min="14849" max="14849" width="23.42578125" style="112" customWidth="1"/>
    <col min="14850" max="14850" width="11.7109375" style="112" bestFit="1" customWidth="1"/>
    <col min="14851" max="14851" width="12" style="112" bestFit="1" customWidth="1"/>
    <col min="14852" max="14852" width="9.5703125" style="112" customWidth="1"/>
    <col min="14853" max="14854" width="11.7109375" style="112" bestFit="1" customWidth="1"/>
    <col min="14855" max="14855" width="12.28515625" style="112" customWidth="1"/>
    <col min="14856" max="14857" width="9.42578125" style="112" customWidth="1"/>
    <col min="14858" max="14858" width="9.28515625" style="112" customWidth="1"/>
    <col min="14859" max="14859" width="12.85546875" style="112" customWidth="1"/>
    <col min="14860" max="14860" width="13.140625" style="112" bestFit="1" customWidth="1"/>
    <col min="14861" max="14861" width="9.28515625" style="112" customWidth="1"/>
    <col min="14862" max="14862" width="13.140625" style="112" bestFit="1" customWidth="1"/>
    <col min="14863" max="14863" width="12.85546875" style="112" customWidth="1"/>
    <col min="14864" max="14864" width="12.7109375" style="112" customWidth="1"/>
    <col min="14865" max="14865" width="9.42578125" style="112" customWidth="1"/>
    <col min="14866" max="14866" width="10" style="112" customWidth="1"/>
    <col min="14867" max="14867" width="8.5703125" style="112" customWidth="1"/>
    <col min="14868" max="15104" width="8" style="112"/>
    <col min="15105" max="15105" width="23.42578125" style="112" customWidth="1"/>
    <col min="15106" max="15106" width="11.7109375" style="112" bestFit="1" customWidth="1"/>
    <col min="15107" max="15107" width="12" style="112" bestFit="1" customWidth="1"/>
    <col min="15108" max="15108" width="9.5703125" style="112" customWidth="1"/>
    <col min="15109" max="15110" width="11.7109375" style="112" bestFit="1" customWidth="1"/>
    <col min="15111" max="15111" width="12.28515625" style="112" customWidth="1"/>
    <col min="15112" max="15113" width="9.42578125" style="112" customWidth="1"/>
    <col min="15114" max="15114" width="9.28515625" style="112" customWidth="1"/>
    <col min="15115" max="15115" width="12.85546875" style="112" customWidth="1"/>
    <col min="15116" max="15116" width="13.140625" style="112" bestFit="1" customWidth="1"/>
    <col min="15117" max="15117" width="9.28515625" style="112" customWidth="1"/>
    <col min="15118" max="15118" width="13.140625" style="112" bestFit="1" customWidth="1"/>
    <col min="15119" max="15119" width="12.85546875" style="112" customWidth="1"/>
    <col min="15120" max="15120" width="12.7109375" style="112" customWidth="1"/>
    <col min="15121" max="15121" width="9.42578125" style="112" customWidth="1"/>
    <col min="15122" max="15122" width="10" style="112" customWidth="1"/>
    <col min="15123" max="15123" width="8.5703125" style="112" customWidth="1"/>
    <col min="15124" max="15360" width="8" style="112"/>
    <col min="15361" max="15361" width="23.42578125" style="112" customWidth="1"/>
    <col min="15362" max="15362" width="11.7109375" style="112" bestFit="1" customWidth="1"/>
    <col min="15363" max="15363" width="12" style="112" bestFit="1" customWidth="1"/>
    <col min="15364" max="15364" width="9.5703125" style="112" customWidth="1"/>
    <col min="15365" max="15366" width="11.7109375" style="112" bestFit="1" customWidth="1"/>
    <col min="15367" max="15367" width="12.28515625" style="112" customWidth="1"/>
    <col min="15368" max="15369" width="9.42578125" style="112" customWidth="1"/>
    <col min="15370" max="15370" width="9.28515625" style="112" customWidth="1"/>
    <col min="15371" max="15371" width="12.85546875" style="112" customWidth="1"/>
    <col min="15372" max="15372" width="13.140625" style="112" bestFit="1" customWidth="1"/>
    <col min="15373" max="15373" width="9.28515625" style="112" customWidth="1"/>
    <col min="15374" max="15374" width="13.140625" style="112" bestFit="1" customWidth="1"/>
    <col min="15375" max="15375" width="12.85546875" style="112" customWidth="1"/>
    <col min="15376" max="15376" width="12.7109375" style="112" customWidth="1"/>
    <col min="15377" max="15377" width="9.42578125" style="112" customWidth="1"/>
    <col min="15378" max="15378" width="10" style="112" customWidth="1"/>
    <col min="15379" max="15379" width="8.5703125" style="112" customWidth="1"/>
    <col min="15380" max="15616" width="8" style="112"/>
    <col min="15617" max="15617" width="23.42578125" style="112" customWidth="1"/>
    <col min="15618" max="15618" width="11.7109375" style="112" bestFit="1" customWidth="1"/>
    <col min="15619" max="15619" width="12" style="112" bestFit="1" customWidth="1"/>
    <col min="15620" max="15620" width="9.5703125" style="112" customWidth="1"/>
    <col min="15621" max="15622" width="11.7109375" style="112" bestFit="1" customWidth="1"/>
    <col min="15623" max="15623" width="12.28515625" style="112" customWidth="1"/>
    <col min="15624" max="15625" width="9.42578125" style="112" customWidth="1"/>
    <col min="15626" max="15626" width="9.28515625" style="112" customWidth="1"/>
    <col min="15627" max="15627" width="12.85546875" style="112" customWidth="1"/>
    <col min="15628" max="15628" width="13.140625" style="112" bestFit="1" customWidth="1"/>
    <col min="15629" max="15629" width="9.28515625" style="112" customWidth="1"/>
    <col min="15630" max="15630" width="13.140625" style="112" bestFit="1" customWidth="1"/>
    <col min="15631" max="15631" width="12.85546875" style="112" customWidth="1"/>
    <col min="15632" max="15632" width="12.7109375" style="112" customWidth="1"/>
    <col min="15633" max="15633" width="9.42578125" style="112" customWidth="1"/>
    <col min="15634" max="15634" width="10" style="112" customWidth="1"/>
    <col min="15635" max="15635" width="8.5703125" style="112" customWidth="1"/>
    <col min="15636" max="15872" width="8" style="112"/>
    <col min="15873" max="15873" width="23.42578125" style="112" customWidth="1"/>
    <col min="15874" max="15874" width="11.7109375" style="112" bestFit="1" customWidth="1"/>
    <col min="15875" max="15875" width="12" style="112" bestFit="1" customWidth="1"/>
    <col min="15876" max="15876" width="9.5703125" style="112" customWidth="1"/>
    <col min="15877" max="15878" width="11.7109375" style="112" bestFit="1" customWidth="1"/>
    <col min="15879" max="15879" width="12.28515625" style="112" customWidth="1"/>
    <col min="15880" max="15881" width="9.42578125" style="112" customWidth="1"/>
    <col min="15882" max="15882" width="9.28515625" style="112" customWidth="1"/>
    <col min="15883" max="15883" width="12.85546875" style="112" customWidth="1"/>
    <col min="15884" max="15884" width="13.140625" style="112" bestFit="1" customWidth="1"/>
    <col min="15885" max="15885" width="9.28515625" style="112" customWidth="1"/>
    <col min="15886" max="15886" width="13.140625" style="112" bestFit="1" customWidth="1"/>
    <col min="15887" max="15887" width="12.85546875" style="112" customWidth="1"/>
    <col min="15888" max="15888" width="12.7109375" style="112" customWidth="1"/>
    <col min="15889" max="15889" width="9.42578125" style="112" customWidth="1"/>
    <col min="15890" max="15890" width="10" style="112" customWidth="1"/>
    <col min="15891" max="15891" width="8.5703125" style="112" customWidth="1"/>
    <col min="15892" max="16128" width="8" style="112"/>
    <col min="16129" max="16129" width="23.42578125" style="112" customWidth="1"/>
    <col min="16130" max="16130" width="11.7109375" style="112" bestFit="1" customWidth="1"/>
    <col min="16131" max="16131" width="12" style="112" bestFit="1" customWidth="1"/>
    <col min="16132" max="16132" width="9.5703125" style="112" customWidth="1"/>
    <col min="16133" max="16134" width="11.7109375" style="112" bestFit="1" customWidth="1"/>
    <col min="16135" max="16135" width="12.28515625" style="112" customWidth="1"/>
    <col min="16136" max="16137" width="9.42578125" style="112" customWidth="1"/>
    <col min="16138" max="16138" width="9.28515625" style="112" customWidth="1"/>
    <col min="16139" max="16139" width="12.85546875" style="112" customWidth="1"/>
    <col min="16140" max="16140" width="13.140625" style="112" bestFit="1" customWidth="1"/>
    <col min="16141" max="16141" width="9.28515625" style="112" customWidth="1"/>
    <col min="16142" max="16142" width="13.140625" style="112" bestFit="1" customWidth="1"/>
    <col min="16143" max="16143" width="12.85546875" style="112" customWidth="1"/>
    <col min="16144" max="16144" width="12.7109375" style="112" customWidth="1"/>
    <col min="16145" max="16145" width="9.42578125" style="112" customWidth="1"/>
    <col min="16146" max="16146" width="10" style="112" customWidth="1"/>
    <col min="16147" max="16147" width="8.5703125" style="112" customWidth="1"/>
    <col min="16148" max="16384" width="8" style="112"/>
  </cols>
  <sheetData>
    <row r="1" spans="1:19" ht="16.5" thickBot="1" x14ac:dyDescent="0.3">
      <c r="A1" s="381" t="s">
        <v>25</v>
      </c>
      <c r="B1" s="382"/>
    </row>
    <row r="2" spans="1:19" ht="4.5" customHeight="1" thickBot="1" x14ac:dyDescent="0.3"/>
    <row r="3" spans="1:19" ht="23.45" customHeight="1" thickTop="1" x14ac:dyDescent="0.25">
      <c r="A3" s="383" t="s">
        <v>170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5"/>
    </row>
    <row r="4" spans="1:19" ht="18.399999999999999" customHeight="1" thickBot="1" x14ac:dyDescent="0.3">
      <c r="A4" s="386" t="s">
        <v>114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  <c r="S4" s="388"/>
    </row>
    <row r="5" spans="1:19" s="172" customFormat="1" ht="20.65" customHeight="1" thickTop="1" thickBot="1" x14ac:dyDescent="0.3">
      <c r="A5" s="378" t="s">
        <v>442</v>
      </c>
      <c r="B5" s="363" t="s">
        <v>73</v>
      </c>
      <c r="C5" s="363"/>
      <c r="D5" s="363"/>
      <c r="E5" s="363"/>
      <c r="F5" s="363"/>
      <c r="G5" s="363"/>
      <c r="H5" s="363"/>
      <c r="I5" s="363"/>
      <c r="J5" s="364"/>
      <c r="K5" s="365" t="s">
        <v>74</v>
      </c>
      <c r="L5" s="363"/>
      <c r="M5" s="363"/>
      <c r="N5" s="363"/>
      <c r="O5" s="363"/>
      <c r="P5" s="363"/>
      <c r="Q5" s="363"/>
      <c r="R5" s="363"/>
      <c r="S5" s="364"/>
    </row>
    <row r="6" spans="1:19" s="173" customFormat="1" ht="21.75" customHeight="1" x14ac:dyDescent="0.25">
      <c r="A6" s="379"/>
      <c r="B6" s="371" t="s">
        <v>614</v>
      </c>
      <c r="C6" s="349"/>
      <c r="D6" s="350"/>
      <c r="E6" s="371" t="s">
        <v>615</v>
      </c>
      <c r="F6" s="349"/>
      <c r="G6" s="350"/>
      <c r="H6" s="351" t="s">
        <v>75</v>
      </c>
      <c r="I6" s="352"/>
      <c r="J6" s="353"/>
      <c r="K6" s="368" t="s">
        <v>616</v>
      </c>
      <c r="L6" s="349"/>
      <c r="M6" s="369"/>
      <c r="N6" s="348" t="s">
        <v>617</v>
      </c>
      <c r="O6" s="349"/>
      <c r="P6" s="350"/>
      <c r="Q6" s="351" t="s">
        <v>75</v>
      </c>
      <c r="R6" s="352"/>
      <c r="S6" s="353"/>
    </row>
    <row r="7" spans="1:19" ht="36" customHeight="1" thickBot="1" x14ac:dyDescent="0.3">
      <c r="A7" s="380"/>
      <c r="B7" s="114" t="s">
        <v>50</v>
      </c>
      <c r="C7" s="115" t="s">
        <v>76</v>
      </c>
      <c r="D7" s="116" t="s">
        <v>77</v>
      </c>
      <c r="E7" s="117" t="s">
        <v>50</v>
      </c>
      <c r="F7" s="115" t="s">
        <v>76</v>
      </c>
      <c r="G7" s="116" t="s">
        <v>77</v>
      </c>
      <c r="H7" s="118" t="s">
        <v>78</v>
      </c>
      <c r="I7" s="118" t="s">
        <v>79</v>
      </c>
      <c r="J7" s="116" t="s">
        <v>77</v>
      </c>
      <c r="K7" s="119" t="s">
        <v>50</v>
      </c>
      <c r="L7" s="115" t="s">
        <v>76</v>
      </c>
      <c r="M7" s="120" t="s">
        <v>77</v>
      </c>
      <c r="N7" s="117" t="s">
        <v>50</v>
      </c>
      <c r="O7" s="121" t="s">
        <v>79</v>
      </c>
      <c r="P7" s="122" t="s">
        <v>77</v>
      </c>
      <c r="Q7" s="118" t="s">
        <v>78</v>
      </c>
      <c r="R7" s="118" t="s">
        <v>79</v>
      </c>
      <c r="S7" s="123" t="s">
        <v>77</v>
      </c>
    </row>
    <row r="8" spans="1:19" s="174" customFormat="1" ht="15.95" customHeight="1" thickTop="1" thickBot="1" x14ac:dyDescent="0.3">
      <c r="A8" s="239" t="s">
        <v>80</v>
      </c>
      <c r="B8" s="240">
        <v>3197929</v>
      </c>
      <c r="C8" s="241">
        <v>2582249</v>
      </c>
      <c r="D8" s="242">
        <f>IFERROR(C8/B8,"")</f>
        <v>0.80747540048575184</v>
      </c>
      <c r="E8" s="243">
        <v>2878145</v>
      </c>
      <c r="F8" s="241">
        <v>2365279</v>
      </c>
      <c r="G8" s="242">
        <f>IFERROR(F8/E8,"")</f>
        <v>0.8218067540030124</v>
      </c>
      <c r="H8" s="242">
        <f>IFERROR(B8/E8-1,"")</f>
        <v>0.11110767525611109</v>
      </c>
      <c r="I8" s="242">
        <f>IFERROR(C8/F8-1,"")</f>
        <v>9.1731250309160073E-2</v>
      </c>
      <c r="J8" s="244">
        <f>IFERROR(D8-G8,"")</f>
        <v>-1.4331353517260559E-2</v>
      </c>
      <c r="K8" s="245">
        <v>29979946</v>
      </c>
      <c r="L8" s="241">
        <v>24473742</v>
      </c>
      <c r="M8" s="242">
        <f>IFERROR(L8/K8,"")</f>
        <v>0.8163370941361936</v>
      </c>
      <c r="N8" s="243">
        <v>26330880</v>
      </c>
      <c r="O8" s="241">
        <v>21825432</v>
      </c>
      <c r="P8" s="246">
        <f>IFERROR(O8/N8,"")</f>
        <v>0.82889109668951433</v>
      </c>
      <c r="Q8" s="242">
        <f>IFERROR(K8/N8-1,"")</f>
        <v>0.13858503779592635</v>
      </c>
      <c r="R8" s="242">
        <f>IFERROR(L8/O8-1,"")</f>
        <v>0.12134055353406059</v>
      </c>
      <c r="S8" s="244">
        <f>IFERROR(M8-P8,"")</f>
        <v>-1.2554002553320731E-2</v>
      </c>
    </row>
    <row r="9" spans="1:19" s="175" customFormat="1" ht="15.95" customHeight="1" thickTop="1" thickBot="1" x14ac:dyDescent="0.25">
      <c r="A9" s="204" t="s">
        <v>116</v>
      </c>
      <c r="B9" s="284">
        <v>508364</v>
      </c>
      <c r="C9" s="205">
        <v>413748</v>
      </c>
      <c r="D9" s="206">
        <f t="shared" ref="D9:D72" si="0">IFERROR(C9/B9,"")</f>
        <v>0.81388139207339627</v>
      </c>
      <c r="E9" s="207">
        <v>436809</v>
      </c>
      <c r="F9" s="205">
        <v>350669</v>
      </c>
      <c r="G9" s="206">
        <f t="shared" ref="G9:G72" si="1">IFERROR(F9/E9,"")</f>
        <v>0.80279710353953326</v>
      </c>
      <c r="H9" s="206">
        <f t="shared" ref="H9:H72" si="2">IFERROR(B9/E9-1,"")</f>
        <v>0.16381301667319126</v>
      </c>
      <c r="I9" s="206">
        <f t="shared" ref="I9:I72" si="3">IFERROR(C9/F9-1,"")</f>
        <v>0.17988188291522778</v>
      </c>
      <c r="J9" s="208">
        <f t="shared" ref="J9:J72" si="4">IFERROR(D9-G9,"")</f>
        <v>1.1084288533863007E-2</v>
      </c>
      <c r="K9" s="209">
        <v>4600450</v>
      </c>
      <c r="L9" s="205">
        <v>3636215</v>
      </c>
      <c r="M9" s="206">
        <f t="shared" ref="M9:M72" si="5">IFERROR(L9/K9,"")</f>
        <v>0.79040419958917063</v>
      </c>
      <c r="N9" s="207">
        <v>4054849</v>
      </c>
      <c r="O9" s="205">
        <v>3278159</v>
      </c>
      <c r="P9" s="206">
        <f t="shared" ref="P9:P72" si="6">IFERROR(O9/N9,"")</f>
        <v>0.8084540262781672</v>
      </c>
      <c r="Q9" s="206">
        <f t="shared" ref="Q9:Q72" si="7">IFERROR(K9/N9-1,"")</f>
        <v>0.13455519552022777</v>
      </c>
      <c r="R9" s="206">
        <f t="shared" ref="R9:R72" si="8">IFERROR(L9/O9-1,"")</f>
        <v>0.1092247203384582</v>
      </c>
      <c r="S9" s="208">
        <f t="shared" ref="S9:S72" si="9">IFERROR(M9-P9,"")</f>
        <v>-1.8049826688996573E-2</v>
      </c>
    </row>
    <row r="10" spans="1:19" ht="15.95" customHeight="1" thickTop="1" x14ac:dyDescent="0.25">
      <c r="A10" s="210" t="s">
        <v>84</v>
      </c>
      <c r="B10" s="210">
        <v>291361</v>
      </c>
      <c r="C10" s="176">
        <v>236584</v>
      </c>
      <c r="D10" s="203">
        <f t="shared" si="0"/>
        <v>0.81199611478543798</v>
      </c>
      <c r="E10" s="176">
        <v>239487</v>
      </c>
      <c r="F10" s="176">
        <v>193233</v>
      </c>
      <c r="G10" s="203">
        <f t="shared" si="1"/>
        <v>0.80686216788385179</v>
      </c>
      <c r="H10" s="203">
        <f t="shared" si="2"/>
        <v>0.21660465912554749</v>
      </c>
      <c r="I10" s="203">
        <f t="shared" si="3"/>
        <v>0.2243457380468139</v>
      </c>
      <c r="J10" s="203">
        <f t="shared" si="4"/>
        <v>5.1339469015861949E-3</v>
      </c>
      <c r="K10" s="176">
        <v>2727060</v>
      </c>
      <c r="L10" s="176">
        <v>2140226</v>
      </c>
      <c r="M10" s="203">
        <f t="shared" si="5"/>
        <v>0.78481074857172195</v>
      </c>
      <c r="N10" s="176">
        <v>2297197</v>
      </c>
      <c r="O10" s="176">
        <v>1928389</v>
      </c>
      <c r="P10" s="203">
        <f t="shared" si="6"/>
        <v>0.83945303776733127</v>
      </c>
      <c r="Q10" s="203">
        <f t="shared" si="7"/>
        <v>0.18712500495168682</v>
      </c>
      <c r="R10" s="203">
        <f t="shared" si="8"/>
        <v>0.10985179857383542</v>
      </c>
      <c r="S10" s="203">
        <f t="shared" si="9"/>
        <v>-5.4642289195609317E-2</v>
      </c>
    </row>
    <row r="11" spans="1:19" ht="15.95" customHeight="1" x14ac:dyDescent="0.25">
      <c r="A11" s="210" t="s">
        <v>103</v>
      </c>
      <c r="B11" s="210">
        <v>142787</v>
      </c>
      <c r="C11" s="176">
        <v>122648</v>
      </c>
      <c r="D11" s="203">
        <f t="shared" si="0"/>
        <v>0.85895774825439286</v>
      </c>
      <c r="E11" s="176">
        <v>101742</v>
      </c>
      <c r="F11" s="176">
        <v>79985</v>
      </c>
      <c r="G11" s="203">
        <f t="shared" si="1"/>
        <v>0.78615517681979907</v>
      </c>
      <c r="H11" s="203">
        <f t="shared" si="2"/>
        <v>0.40342238210375259</v>
      </c>
      <c r="I11" s="203">
        <f t="shared" si="3"/>
        <v>0.53338751015815467</v>
      </c>
      <c r="J11" s="203">
        <f t="shared" si="4"/>
        <v>7.2802571434593788E-2</v>
      </c>
      <c r="K11" s="176">
        <v>1058254</v>
      </c>
      <c r="L11" s="176">
        <v>868839</v>
      </c>
      <c r="M11" s="203">
        <f t="shared" si="5"/>
        <v>0.82101177978065754</v>
      </c>
      <c r="N11" s="176">
        <v>855528</v>
      </c>
      <c r="O11" s="176">
        <v>679524</v>
      </c>
      <c r="P11" s="203">
        <f t="shared" si="6"/>
        <v>0.79427441299408086</v>
      </c>
      <c r="Q11" s="203">
        <f t="shared" si="7"/>
        <v>0.23696009949411367</v>
      </c>
      <c r="R11" s="203">
        <f t="shared" si="8"/>
        <v>0.27859943136666265</v>
      </c>
      <c r="S11" s="203">
        <f t="shared" si="9"/>
        <v>2.6737366786576677E-2</v>
      </c>
    </row>
    <row r="12" spans="1:19" ht="15.95" customHeight="1" x14ac:dyDescent="0.25">
      <c r="A12" s="210" t="s">
        <v>98</v>
      </c>
      <c r="B12" s="210">
        <v>74216</v>
      </c>
      <c r="C12" s="176">
        <v>54516</v>
      </c>
      <c r="D12" s="203">
        <f t="shared" si="0"/>
        <v>0.73455858574970356</v>
      </c>
      <c r="E12" s="176">
        <v>95580</v>
      </c>
      <c r="F12" s="176">
        <v>77451</v>
      </c>
      <c r="G12" s="203">
        <f t="shared" si="1"/>
        <v>0.81032642812303834</v>
      </c>
      <c r="H12" s="203">
        <f t="shared" si="2"/>
        <v>-0.22351956476250257</v>
      </c>
      <c r="I12" s="203">
        <f t="shared" si="3"/>
        <v>-0.29612270984235189</v>
      </c>
      <c r="J12" s="203">
        <f t="shared" si="4"/>
        <v>-7.5767842373334782E-2</v>
      </c>
      <c r="K12" s="176">
        <v>814788</v>
      </c>
      <c r="L12" s="176">
        <v>627025</v>
      </c>
      <c r="M12" s="203">
        <f t="shared" si="5"/>
        <v>0.76955600720678263</v>
      </c>
      <c r="N12" s="176">
        <v>901980</v>
      </c>
      <c r="O12" s="176">
        <v>670125</v>
      </c>
      <c r="P12" s="203">
        <f t="shared" si="6"/>
        <v>0.74294884587241405</v>
      </c>
      <c r="Q12" s="203">
        <f t="shared" si="7"/>
        <v>-9.6667331869886297E-2</v>
      </c>
      <c r="R12" s="203">
        <f t="shared" si="8"/>
        <v>-6.4316358888267144E-2</v>
      </c>
      <c r="S12" s="203">
        <f t="shared" si="9"/>
        <v>2.6607161334368579E-2</v>
      </c>
    </row>
    <row r="13" spans="1:19" ht="15.95" customHeight="1" x14ac:dyDescent="0.25">
      <c r="A13" s="210" t="s">
        <v>351</v>
      </c>
      <c r="B13" s="210">
        <v>0</v>
      </c>
      <c r="C13" s="176">
        <v>0</v>
      </c>
      <c r="D13" s="203" t="str">
        <f t="shared" si="0"/>
        <v/>
      </c>
      <c r="E13" s="176">
        <v>0</v>
      </c>
      <c r="F13" s="176">
        <v>0</v>
      </c>
      <c r="G13" s="203" t="str">
        <f t="shared" si="1"/>
        <v/>
      </c>
      <c r="H13" s="203" t="str">
        <f t="shared" si="2"/>
        <v/>
      </c>
      <c r="I13" s="203" t="str">
        <f t="shared" si="3"/>
        <v/>
      </c>
      <c r="J13" s="203" t="str">
        <f t="shared" si="4"/>
        <v/>
      </c>
      <c r="K13" s="176">
        <v>48</v>
      </c>
      <c r="L13" s="176">
        <v>0</v>
      </c>
      <c r="M13" s="203">
        <f t="shared" si="5"/>
        <v>0</v>
      </c>
      <c r="N13" s="176">
        <v>0</v>
      </c>
      <c r="O13" s="176">
        <v>0</v>
      </c>
      <c r="P13" s="203" t="str">
        <f t="shared" si="6"/>
        <v/>
      </c>
      <c r="Q13" s="203" t="str">
        <f t="shared" si="7"/>
        <v/>
      </c>
      <c r="R13" s="203" t="str">
        <f t="shared" si="8"/>
        <v/>
      </c>
      <c r="S13" s="203" t="str">
        <f t="shared" si="9"/>
        <v/>
      </c>
    </row>
    <row r="14" spans="1:19" s="175" customFormat="1" ht="15.95" customHeight="1" x14ac:dyDescent="0.25">
      <c r="A14" s="210" t="s">
        <v>88</v>
      </c>
      <c r="B14" s="210">
        <v>0</v>
      </c>
      <c r="C14" s="176">
        <v>0</v>
      </c>
      <c r="D14" s="203" t="str">
        <f t="shared" si="0"/>
        <v/>
      </c>
      <c r="E14" s="176">
        <v>0</v>
      </c>
      <c r="F14" s="176">
        <v>0</v>
      </c>
      <c r="G14" s="203" t="str">
        <f t="shared" si="1"/>
        <v/>
      </c>
      <c r="H14" s="203" t="str">
        <f t="shared" si="2"/>
        <v/>
      </c>
      <c r="I14" s="203" t="str">
        <f t="shared" si="3"/>
        <v/>
      </c>
      <c r="J14" s="203" t="str">
        <f t="shared" si="4"/>
        <v/>
      </c>
      <c r="K14" s="176">
        <v>12</v>
      </c>
      <c r="L14" s="176">
        <v>0</v>
      </c>
      <c r="M14" s="203">
        <f t="shared" si="5"/>
        <v>0</v>
      </c>
      <c r="N14" s="176">
        <v>0</v>
      </c>
      <c r="O14" s="176">
        <v>0</v>
      </c>
      <c r="P14" s="203" t="str">
        <f t="shared" si="6"/>
        <v/>
      </c>
      <c r="Q14" s="203" t="str">
        <f t="shared" si="7"/>
        <v/>
      </c>
      <c r="R14" s="203" t="str">
        <f t="shared" si="8"/>
        <v/>
      </c>
      <c r="S14" s="203" t="str">
        <f t="shared" si="9"/>
        <v/>
      </c>
    </row>
    <row r="15" spans="1:19" ht="15.95" customHeight="1" thickBot="1" x14ac:dyDescent="0.3">
      <c r="A15" s="210" t="s">
        <v>99</v>
      </c>
      <c r="B15" s="210">
        <v>0</v>
      </c>
      <c r="C15" s="176">
        <v>0</v>
      </c>
      <c r="D15" s="203" t="str">
        <f t="shared" si="0"/>
        <v/>
      </c>
      <c r="E15" s="176">
        <v>0</v>
      </c>
      <c r="F15" s="176">
        <v>0</v>
      </c>
      <c r="G15" s="203" t="str">
        <f t="shared" si="1"/>
        <v/>
      </c>
      <c r="H15" s="203" t="str">
        <f t="shared" si="2"/>
        <v/>
      </c>
      <c r="I15" s="203" t="str">
        <f t="shared" si="3"/>
        <v/>
      </c>
      <c r="J15" s="203" t="str">
        <f t="shared" si="4"/>
        <v/>
      </c>
      <c r="K15" s="176">
        <v>288</v>
      </c>
      <c r="L15" s="176">
        <v>125</v>
      </c>
      <c r="M15" s="203">
        <f t="shared" si="5"/>
        <v>0.43402777777777779</v>
      </c>
      <c r="N15" s="176">
        <v>144</v>
      </c>
      <c r="O15" s="176">
        <v>121</v>
      </c>
      <c r="P15" s="203">
        <f t="shared" si="6"/>
        <v>0.84027777777777779</v>
      </c>
      <c r="Q15" s="203">
        <f t="shared" si="7"/>
        <v>1</v>
      </c>
      <c r="R15" s="203">
        <f t="shared" si="8"/>
        <v>3.3057851239669311E-2</v>
      </c>
      <c r="S15" s="203">
        <f t="shared" si="9"/>
        <v>-0.40625</v>
      </c>
    </row>
    <row r="16" spans="1:19" ht="15.95" customHeight="1" thickTop="1" thickBot="1" x14ac:dyDescent="0.3">
      <c r="A16" s="204" t="s">
        <v>117</v>
      </c>
      <c r="B16" s="284">
        <v>362703</v>
      </c>
      <c r="C16" s="205">
        <v>300124</v>
      </c>
      <c r="D16" s="206">
        <f t="shared" si="0"/>
        <v>0.82746489552057745</v>
      </c>
      <c r="E16" s="207">
        <v>292036</v>
      </c>
      <c r="F16" s="205">
        <v>234780</v>
      </c>
      <c r="G16" s="206">
        <f t="shared" si="1"/>
        <v>0.80394197975592052</v>
      </c>
      <c r="H16" s="206">
        <f t="shared" si="2"/>
        <v>0.24198044076757652</v>
      </c>
      <c r="I16" s="206">
        <f t="shared" si="3"/>
        <v>0.27832012948292029</v>
      </c>
      <c r="J16" s="208">
        <f t="shared" si="4"/>
        <v>2.3522915764656926E-2</v>
      </c>
      <c r="K16" s="209">
        <v>3173839</v>
      </c>
      <c r="L16" s="205">
        <v>2554261</v>
      </c>
      <c r="M16" s="206">
        <f t="shared" si="5"/>
        <v>0.80478593904731777</v>
      </c>
      <c r="N16" s="207">
        <v>2652721</v>
      </c>
      <c r="O16" s="205">
        <v>2264385</v>
      </c>
      <c r="P16" s="206">
        <f t="shared" si="6"/>
        <v>0.85360842696989248</v>
      </c>
      <c r="Q16" s="206">
        <f t="shared" si="7"/>
        <v>0.19644659200873371</v>
      </c>
      <c r="R16" s="206">
        <f t="shared" si="8"/>
        <v>0.12801533308160939</v>
      </c>
      <c r="S16" s="208">
        <f t="shared" si="9"/>
        <v>-4.8822487922574709E-2</v>
      </c>
    </row>
    <row r="17" spans="1:19" ht="15.95" customHeight="1" thickTop="1" x14ac:dyDescent="0.25">
      <c r="A17" s="210" t="s">
        <v>84</v>
      </c>
      <c r="B17" s="210">
        <v>230265</v>
      </c>
      <c r="C17" s="176">
        <v>188554</v>
      </c>
      <c r="D17" s="203">
        <f t="shared" si="0"/>
        <v>0.81885653486200682</v>
      </c>
      <c r="E17" s="176">
        <v>216634</v>
      </c>
      <c r="F17" s="176">
        <v>174680</v>
      </c>
      <c r="G17" s="203">
        <f t="shared" si="1"/>
        <v>0.80633695541789374</v>
      </c>
      <c r="H17" s="203">
        <f t="shared" si="2"/>
        <v>6.2921794362842398E-2</v>
      </c>
      <c r="I17" s="203">
        <f t="shared" si="3"/>
        <v>7.9425234714907367E-2</v>
      </c>
      <c r="J17" s="203">
        <f t="shared" si="4"/>
        <v>1.2519579444113083E-2</v>
      </c>
      <c r="K17" s="176">
        <v>2308286</v>
      </c>
      <c r="L17" s="176">
        <v>1841981</v>
      </c>
      <c r="M17" s="203">
        <f t="shared" si="5"/>
        <v>0.79798647134713807</v>
      </c>
      <c r="N17" s="176">
        <v>2068159</v>
      </c>
      <c r="O17" s="176">
        <v>1781223</v>
      </c>
      <c r="P17" s="203">
        <f t="shared" si="6"/>
        <v>0.86126018357389345</v>
      </c>
      <c r="Q17" s="203">
        <f t="shared" si="7"/>
        <v>0.11610664363813417</v>
      </c>
      <c r="R17" s="203">
        <f t="shared" si="8"/>
        <v>3.4110271425868532E-2</v>
      </c>
      <c r="S17" s="203">
        <f t="shared" si="9"/>
        <v>-6.3273712226755374E-2</v>
      </c>
    </row>
    <row r="18" spans="1:19" s="175" customFormat="1" ht="15.95" customHeight="1" x14ac:dyDescent="0.25">
      <c r="A18" s="210" t="s">
        <v>103</v>
      </c>
      <c r="B18" s="210">
        <v>132438</v>
      </c>
      <c r="C18" s="176">
        <v>111570</v>
      </c>
      <c r="D18" s="203">
        <f t="shared" si="0"/>
        <v>0.84243193041272146</v>
      </c>
      <c r="E18" s="176">
        <v>75402</v>
      </c>
      <c r="F18" s="176">
        <v>60100</v>
      </c>
      <c r="G18" s="203">
        <f t="shared" si="1"/>
        <v>0.79706108591284053</v>
      </c>
      <c r="H18" s="203">
        <f t="shared" si="2"/>
        <v>0.75642555900373987</v>
      </c>
      <c r="I18" s="203">
        <f t="shared" si="3"/>
        <v>0.85640599001663897</v>
      </c>
      <c r="J18" s="203">
        <f t="shared" si="4"/>
        <v>4.5370844499880936E-2</v>
      </c>
      <c r="K18" s="176">
        <v>865400</v>
      </c>
      <c r="L18" s="176">
        <v>712196</v>
      </c>
      <c r="M18" s="203">
        <f t="shared" si="5"/>
        <v>0.8229674139126415</v>
      </c>
      <c r="N18" s="176">
        <v>584324</v>
      </c>
      <c r="O18" s="176">
        <v>483024</v>
      </c>
      <c r="P18" s="203">
        <f t="shared" si="6"/>
        <v>0.82663727657943198</v>
      </c>
      <c r="Q18" s="203">
        <f t="shared" si="7"/>
        <v>0.48102764904402351</v>
      </c>
      <c r="R18" s="203">
        <f t="shared" si="8"/>
        <v>0.4744526151909636</v>
      </c>
      <c r="S18" s="203">
        <f t="shared" si="9"/>
        <v>-3.6698626667904799E-3</v>
      </c>
    </row>
    <row r="19" spans="1:19" s="175" customFormat="1" ht="15.95" customHeight="1" x14ac:dyDescent="0.25">
      <c r="A19" s="210" t="s">
        <v>359</v>
      </c>
      <c r="B19" s="210">
        <v>0</v>
      </c>
      <c r="C19" s="176">
        <v>0</v>
      </c>
      <c r="D19" s="203" t="str">
        <f t="shared" si="0"/>
        <v/>
      </c>
      <c r="E19" s="176">
        <v>0</v>
      </c>
      <c r="F19" s="176">
        <v>0</v>
      </c>
      <c r="G19" s="203" t="str">
        <f t="shared" si="1"/>
        <v/>
      </c>
      <c r="H19" s="203" t="str">
        <f t="shared" si="2"/>
        <v/>
      </c>
      <c r="I19" s="203" t="str">
        <f t="shared" si="3"/>
        <v/>
      </c>
      <c r="J19" s="203" t="str">
        <f t="shared" si="4"/>
        <v/>
      </c>
      <c r="K19" s="176">
        <v>63</v>
      </c>
      <c r="L19" s="176">
        <v>11</v>
      </c>
      <c r="M19" s="203">
        <f t="shared" si="5"/>
        <v>0.17460317460317459</v>
      </c>
      <c r="N19" s="176">
        <v>0</v>
      </c>
      <c r="O19" s="176">
        <v>0</v>
      </c>
      <c r="P19" s="203" t="str">
        <f t="shared" si="6"/>
        <v/>
      </c>
      <c r="Q19" s="203" t="str">
        <f t="shared" si="7"/>
        <v/>
      </c>
      <c r="R19" s="203" t="str">
        <f t="shared" si="8"/>
        <v/>
      </c>
      <c r="S19" s="203" t="str">
        <f t="shared" si="9"/>
        <v/>
      </c>
    </row>
    <row r="20" spans="1:19" ht="15.95" customHeight="1" x14ac:dyDescent="0.25">
      <c r="A20" s="210" t="s">
        <v>443</v>
      </c>
      <c r="B20" s="210">
        <v>0</v>
      </c>
      <c r="C20" s="176">
        <v>0</v>
      </c>
      <c r="D20" s="203" t="str">
        <f t="shared" si="0"/>
        <v/>
      </c>
      <c r="E20" s="176">
        <v>0</v>
      </c>
      <c r="F20" s="176">
        <v>0</v>
      </c>
      <c r="G20" s="203" t="str">
        <f t="shared" si="1"/>
        <v/>
      </c>
      <c r="H20" s="203" t="str">
        <f t="shared" si="2"/>
        <v/>
      </c>
      <c r="I20" s="203" t="str">
        <f t="shared" si="3"/>
        <v/>
      </c>
      <c r="J20" s="203" t="str">
        <f t="shared" si="4"/>
        <v/>
      </c>
      <c r="K20" s="176">
        <v>0</v>
      </c>
      <c r="L20" s="176">
        <v>0</v>
      </c>
      <c r="M20" s="203" t="str">
        <f t="shared" si="5"/>
        <v/>
      </c>
      <c r="N20" s="176">
        <v>118</v>
      </c>
      <c r="O20" s="176">
        <v>55</v>
      </c>
      <c r="P20" s="203">
        <f t="shared" si="6"/>
        <v>0.46610169491525422</v>
      </c>
      <c r="Q20" s="203">
        <f t="shared" si="7"/>
        <v>-1</v>
      </c>
      <c r="R20" s="203">
        <f t="shared" si="8"/>
        <v>-1</v>
      </c>
      <c r="S20" s="203" t="str">
        <f t="shared" si="9"/>
        <v/>
      </c>
    </row>
    <row r="21" spans="1:19" ht="15.95" customHeight="1" thickBot="1" x14ac:dyDescent="0.3">
      <c r="A21" s="210" t="s">
        <v>444</v>
      </c>
      <c r="B21" s="210">
        <v>0</v>
      </c>
      <c r="C21" s="176">
        <v>0</v>
      </c>
      <c r="D21" s="203" t="str">
        <f t="shared" si="0"/>
        <v/>
      </c>
      <c r="E21" s="176">
        <v>0</v>
      </c>
      <c r="F21" s="176">
        <v>0</v>
      </c>
      <c r="G21" s="203" t="str">
        <f t="shared" si="1"/>
        <v/>
      </c>
      <c r="H21" s="203" t="str">
        <f t="shared" si="2"/>
        <v/>
      </c>
      <c r="I21" s="203" t="str">
        <f t="shared" si="3"/>
        <v/>
      </c>
      <c r="J21" s="203" t="str">
        <f t="shared" si="4"/>
        <v/>
      </c>
      <c r="K21" s="176">
        <v>90</v>
      </c>
      <c r="L21" s="176">
        <v>73</v>
      </c>
      <c r="M21" s="203">
        <f t="shared" si="5"/>
        <v>0.81111111111111112</v>
      </c>
      <c r="N21" s="176">
        <v>120</v>
      </c>
      <c r="O21" s="176">
        <v>83</v>
      </c>
      <c r="P21" s="203">
        <f t="shared" si="6"/>
        <v>0.69166666666666665</v>
      </c>
      <c r="Q21" s="203">
        <f t="shared" si="7"/>
        <v>-0.25</v>
      </c>
      <c r="R21" s="203">
        <f t="shared" si="8"/>
        <v>-0.12048192771084343</v>
      </c>
      <c r="S21" s="203">
        <f t="shared" si="9"/>
        <v>0.11944444444444446</v>
      </c>
    </row>
    <row r="22" spans="1:19" ht="15.95" customHeight="1" thickTop="1" thickBot="1" x14ac:dyDescent="0.3">
      <c r="A22" s="204" t="s">
        <v>118</v>
      </c>
      <c r="B22" s="284">
        <v>297948</v>
      </c>
      <c r="C22" s="205">
        <v>246048</v>
      </c>
      <c r="D22" s="206">
        <f t="shared" si="0"/>
        <v>0.8258085303475774</v>
      </c>
      <c r="E22" s="207">
        <v>304686</v>
      </c>
      <c r="F22" s="205">
        <v>256493</v>
      </c>
      <c r="G22" s="206">
        <f t="shared" si="1"/>
        <v>0.84182732386785086</v>
      </c>
      <c r="H22" s="206">
        <f t="shared" si="2"/>
        <v>-2.2114570410192824E-2</v>
      </c>
      <c r="I22" s="206">
        <f t="shared" si="3"/>
        <v>-4.0722358894784705E-2</v>
      </c>
      <c r="J22" s="208">
        <f t="shared" si="4"/>
        <v>-1.6018793520273467E-2</v>
      </c>
      <c r="K22" s="209">
        <v>2933487</v>
      </c>
      <c r="L22" s="205">
        <v>2458971</v>
      </c>
      <c r="M22" s="206">
        <f t="shared" si="5"/>
        <v>0.83824165574962495</v>
      </c>
      <c r="N22" s="207">
        <v>2961654</v>
      </c>
      <c r="O22" s="205">
        <v>2445668</v>
      </c>
      <c r="P22" s="206">
        <f t="shared" si="6"/>
        <v>0.82577775796902675</v>
      </c>
      <c r="Q22" s="206">
        <f t="shared" si="7"/>
        <v>-9.5105640294240734E-3</v>
      </c>
      <c r="R22" s="206">
        <f t="shared" si="8"/>
        <v>5.4394136898385792E-3</v>
      </c>
      <c r="S22" s="208">
        <f t="shared" si="9"/>
        <v>1.2463897780598199E-2</v>
      </c>
    </row>
    <row r="23" spans="1:19" ht="15.95" customHeight="1" thickTop="1" x14ac:dyDescent="0.25">
      <c r="A23" s="210" t="s">
        <v>84</v>
      </c>
      <c r="B23" s="210">
        <v>157824</v>
      </c>
      <c r="C23" s="176">
        <v>132810</v>
      </c>
      <c r="D23" s="203">
        <f t="shared" si="0"/>
        <v>0.84150699513381999</v>
      </c>
      <c r="E23" s="176">
        <v>170146</v>
      </c>
      <c r="F23" s="176">
        <v>142008</v>
      </c>
      <c r="G23" s="203">
        <f t="shared" si="1"/>
        <v>0.83462438141360951</v>
      </c>
      <c r="H23" s="203">
        <f t="shared" si="2"/>
        <v>-7.2420156806507374E-2</v>
      </c>
      <c r="I23" s="203">
        <f t="shared" si="3"/>
        <v>-6.4770998816968017E-2</v>
      </c>
      <c r="J23" s="203">
        <f t="shared" si="4"/>
        <v>6.8826137202104842E-3</v>
      </c>
      <c r="K23" s="176">
        <v>1598515</v>
      </c>
      <c r="L23" s="176">
        <v>1349304</v>
      </c>
      <c r="M23" s="203">
        <f t="shared" si="5"/>
        <v>0.84409842885428032</v>
      </c>
      <c r="N23" s="176">
        <v>1728232</v>
      </c>
      <c r="O23" s="176">
        <v>1451397</v>
      </c>
      <c r="P23" s="203">
        <f t="shared" si="6"/>
        <v>0.83981606636146078</v>
      </c>
      <c r="Q23" s="203">
        <f t="shared" si="7"/>
        <v>-7.5057631151373205E-2</v>
      </c>
      <c r="R23" s="203">
        <f t="shared" si="8"/>
        <v>-7.0341195413797908E-2</v>
      </c>
      <c r="S23" s="203">
        <f t="shared" si="9"/>
        <v>4.282362492819547E-3</v>
      </c>
    </row>
    <row r="24" spans="1:19" s="175" customFormat="1" ht="15.95" customHeight="1" x14ac:dyDescent="0.25">
      <c r="A24" s="210" t="s">
        <v>103</v>
      </c>
      <c r="B24" s="210">
        <v>81018</v>
      </c>
      <c r="C24" s="176">
        <v>64650</v>
      </c>
      <c r="D24" s="203">
        <f t="shared" si="0"/>
        <v>0.79797082129897057</v>
      </c>
      <c r="E24" s="176">
        <v>82410</v>
      </c>
      <c r="F24" s="176">
        <v>71665</v>
      </c>
      <c r="G24" s="203">
        <f t="shared" si="1"/>
        <v>0.86961533794442425</v>
      </c>
      <c r="H24" s="203">
        <f t="shared" si="2"/>
        <v>-1.6891153986166696E-2</v>
      </c>
      <c r="I24" s="203">
        <f t="shared" si="3"/>
        <v>-9.7885997348775566E-2</v>
      </c>
      <c r="J24" s="203">
        <f t="shared" si="4"/>
        <v>-7.1644516645453682E-2</v>
      </c>
      <c r="K24" s="176">
        <v>740646</v>
      </c>
      <c r="L24" s="176">
        <v>611523</v>
      </c>
      <c r="M24" s="203">
        <f t="shared" si="5"/>
        <v>0.82566165212530684</v>
      </c>
      <c r="N24" s="176">
        <v>721242</v>
      </c>
      <c r="O24" s="176">
        <v>588459</v>
      </c>
      <c r="P24" s="203">
        <f t="shared" si="6"/>
        <v>0.81589674478191787</v>
      </c>
      <c r="Q24" s="203">
        <f t="shared" si="7"/>
        <v>2.6903591304998864E-2</v>
      </c>
      <c r="R24" s="203">
        <f t="shared" si="8"/>
        <v>3.9193894561898146E-2</v>
      </c>
      <c r="S24" s="203">
        <f t="shared" si="9"/>
        <v>9.7649073433889733E-3</v>
      </c>
    </row>
    <row r="25" spans="1:19" ht="15.95" customHeight="1" x14ac:dyDescent="0.25">
      <c r="A25" s="210" t="s">
        <v>98</v>
      </c>
      <c r="B25" s="210">
        <v>35560</v>
      </c>
      <c r="C25" s="176">
        <v>30017</v>
      </c>
      <c r="D25" s="203">
        <f t="shared" si="0"/>
        <v>0.84412260967379082</v>
      </c>
      <c r="E25" s="176">
        <v>32364</v>
      </c>
      <c r="F25" s="176">
        <v>27128</v>
      </c>
      <c r="G25" s="203">
        <f t="shared" si="1"/>
        <v>0.83821530095167474</v>
      </c>
      <c r="H25" s="203">
        <f t="shared" si="2"/>
        <v>9.8751699419107553E-2</v>
      </c>
      <c r="I25" s="203">
        <f t="shared" si="3"/>
        <v>0.10649513417870837</v>
      </c>
      <c r="J25" s="203">
        <f t="shared" si="4"/>
        <v>5.9073087221160892E-3</v>
      </c>
      <c r="K25" s="176">
        <v>364056</v>
      </c>
      <c r="L25" s="176">
        <v>320172</v>
      </c>
      <c r="M25" s="203">
        <f t="shared" si="5"/>
        <v>0.87945810534643021</v>
      </c>
      <c r="N25" s="176">
        <v>300564</v>
      </c>
      <c r="O25" s="176">
        <v>241243</v>
      </c>
      <c r="P25" s="203">
        <f t="shared" si="6"/>
        <v>0.80263438069762183</v>
      </c>
      <c r="Q25" s="203">
        <f t="shared" si="7"/>
        <v>0.21124286341677645</v>
      </c>
      <c r="R25" s="203">
        <f t="shared" si="8"/>
        <v>0.32717633257752565</v>
      </c>
      <c r="S25" s="203">
        <f t="shared" si="9"/>
        <v>7.6823724648808378E-2</v>
      </c>
    </row>
    <row r="26" spans="1:19" ht="15.95" customHeight="1" x14ac:dyDescent="0.25">
      <c r="A26" s="210" t="s">
        <v>85</v>
      </c>
      <c r="B26" s="210">
        <v>16490</v>
      </c>
      <c r="C26" s="176">
        <v>13268</v>
      </c>
      <c r="D26" s="203">
        <f t="shared" si="0"/>
        <v>0.80460885385081871</v>
      </c>
      <c r="E26" s="176">
        <v>14768</v>
      </c>
      <c r="F26" s="176">
        <v>11920</v>
      </c>
      <c r="G26" s="203">
        <f t="shared" si="1"/>
        <v>0.80715059588299021</v>
      </c>
      <c r="H26" s="203">
        <f t="shared" si="2"/>
        <v>0.11660346695557955</v>
      </c>
      <c r="I26" s="203">
        <f t="shared" si="3"/>
        <v>0.11308724832214767</v>
      </c>
      <c r="J26" s="203">
        <f t="shared" si="4"/>
        <v>-2.5417420321715012E-3</v>
      </c>
      <c r="K26" s="176">
        <v>170882</v>
      </c>
      <c r="L26" s="176">
        <v>138103</v>
      </c>
      <c r="M26" s="203">
        <f t="shared" si="5"/>
        <v>0.80817757282803337</v>
      </c>
      <c r="N26" s="176">
        <v>164720</v>
      </c>
      <c r="O26" s="176">
        <v>130928</v>
      </c>
      <c r="P26" s="203">
        <f t="shared" si="6"/>
        <v>0.794851869839728</v>
      </c>
      <c r="Q26" s="203">
        <f t="shared" si="7"/>
        <v>3.7408936376881918E-2</v>
      </c>
      <c r="R26" s="203">
        <f t="shared" si="8"/>
        <v>5.4801112061590995E-2</v>
      </c>
      <c r="S26" s="203">
        <f t="shared" si="9"/>
        <v>1.3325702988305377E-2</v>
      </c>
    </row>
    <row r="27" spans="1:19" ht="15.95" customHeight="1" x14ac:dyDescent="0.25">
      <c r="A27" s="210" t="s">
        <v>83</v>
      </c>
      <c r="B27" s="210">
        <v>7056</v>
      </c>
      <c r="C27" s="176">
        <v>5303</v>
      </c>
      <c r="D27" s="203">
        <f t="shared" si="0"/>
        <v>0.75155895691609975</v>
      </c>
      <c r="E27" s="176">
        <v>4998</v>
      </c>
      <c r="F27" s="176">
        <v>3772</v>
      </c>
      <c r="G27" s="203">
        <f t="shared" si="1"/>
        <v>0.75470188075230094</v>
      </c>
      <c r="H27" s="203">
        <f t="shared" si="2"/>
        <v>0.41176470588235303</v>
      </c>
      <c r="I27" s="203">
        <f t="shared" si="3"/>
        <v>0.40588547189819724</v>
      </c>
      <c r="J27" s="203">
        <f t="shared" si="4"/>
        <v>-3.1429238362011835E-3</v>
      </c>
      <c r="K27" s="176">
        <v>59388</v>
      </c>
      <c r="L27" s="176">
        <v>39869</v>
      </c>
      <c r="M27" s="203">
        <f t="shared" si="5"/>
        <v>0.67133090860106415</v>
      </c>
      <c r="N27" s="176">
        <v>46746</v>
      </c>
      <c r="O27" s="176">
        <v>33518</v>
      </c>
      <c r="P27" s="203">
        <f t="shared" si="6"/>
        <v>0.71702391648483288</v>
      </c>
      <c r="Q27" s="203">
        <f t="shared" si="7"/>
        <v>0.27044025157232698</v>
      </c>
      <c r="R27" s="203">
        <f t="shared" si="8"/>
        <v>0.18948027925293864</v>
      </c>
      <c r="S27" s="203">
        <f t="shared" si="9"/>
        <v>-4.5693007883768733E-2</v>
      </c>
    </row>
    <row r="28" spans="1:19" s="175" customFormat="1" ht="15.95" customHeight="1" thickBot="1" x14ac:dyDescent="0.3">
      <c r="A28" s="210" t="s">
        <v>91</v>
      </c>
      <c r="B28" s="210">
        <v>0</v>
      </c>
      <c r="C28" s="176">
        <v>0</v>
      </c>
      <c r="D28" s="203" t="str">
        <f t="shared" si="0"/>
        <v/>
      </c>
      <c r="E28" s="176">
        <v>0</v>
      </c>
      <c r="F28" s="176">
        <v>0</v>
      </c>
      <c r="G28" s="203" t="str">
        <f t="shared" si="1"/>
        <v/>
      </c>
      <c r="H28" s="203" t="str">
        <f t="shared" si="2"/>
        <v/>
      </c>
      <c r="I28" s="203" t="str">
        <f t="shared" si="3"/>
        <v/>
      </c>
      <c r="J28" s="203" t="str">
        <f t="shared" si="4"/>
        <v/>
      </c>
      <c r="K28" s="176">
        <v>0</v>
      </c>
      <c r="L28" s="176">
        <v>0</v>
      </c>
      <c r="M28" s="203" t="str">
        <f t="shared" si="5"/>
        <v/>
      </c>
      <c r="N28" s="176">
        <v>150</v>
      </c>
      <c r="O28" s="176">
        <v>123</v>
      </c>
      <c r="P28" s="203">
        <f t="shared" si="6"/>
        <v>0.82</v>
      </c>
      <c r="Q28" s="203">
        <f t="shared" si="7"/>
        <v>-1</v>
      </c>
      <c r="R28" s="203">
        <f t="shared" si="8"/>
        <v>-1</v>
      </c>
      <c r="S28" s="203" t="str">
        <f t="shared" si="9"/>
        <v/>
      </c>
    </row>
    <row r="29" spans="1:19" ht="15.95" customHeight="1" thickTop="1" thickBot="1" x14ac:dyDescent="0.3">
      <c r="A29" s="204" t="s">
        <v>159</v>
      </c>
      <c r="B29" s="284">
        <v>195230</v>
      </c>
      <c r="C29" s="205">
        <v>168970</v>
      </c>
      <c r="D29" s="206">
        <f t="shared" si="0"/>
        <v>0.86549198381396297</v>
      </c>
      <c r="E29" s="207">
        <v>173022</v>
      </c>
      <c r="F29" s="205">
        <v>149543</v>
      </c>
      <c r="G29" s="206">
        <f t="shared" si="1"/>
        <v>0.86430049357885119</v>
      </c>
      <c r="H29" s="206">
        <f t="shared" si="2"/>
        <v>0.1283536197708961</v>
      </c>
      <c r="I29" s="206">
        <f t="shared" si="3"/>
        <v>0.12990912312846481</v>
      </c>
      <c r="J29" s="208">
        <f t="shared" si="4"/>
        <v>1.1914902351117806E-3</v>
      </c>
      <c r="K29" s="209">
        <v>1808765</v>
      </c>
      <c r="L29" s="205">
        <v>1529123</v>
      </c>
      <c r="M29" s="206">
        <f t="shared" si="5"/>
        <v>0.84539616810365081</v>
      </c>
      <c r="N29" s="207">
        <v>1709303</v>
      </c>
      <c r="O29" s="205">
        <v>1453435</v>
      </c>
      <c r="P29" s="206">
        <f t="shared" si="6"/>
        <v>0.85030857606872512</v>
      </c>
      <c r="Q29" s="206">
        <f t="shared" si="7"/>
        <v>5.8188630102445238E-2</v>
      </c>
      <c r="R29" s="206">
        <f t="shared" si="8"/>
        <v>5.2075256203407694E-2</v>
      </c>
      <c r="S29" s="208">
        <f t="shared" si="9"/>
        <v>-4.9124079650743058E-3</v>
      </c>
    </row>
    <row r="30" spans="1:19" ht="15.95" customHeight="1" thickTop="1" x14ac:dyDescent="0.25">
      <c r="A30" s="210" t="s">
        <v>84</v>
      </c>
      <c r="B30" s="210">
        <v>132148</v>
      </c>
      <c r="C30" s="176">
        <v>118066</v>
      </c>
      <c r="D30" s="203">
        <f t="shared" si="0"/>
        <v>0.89343766080455245</v>
      </c>
      <c r="E30" s="176">
        <v>138660</v>
      </c>
      <c r="F30" s="176">
        <v>120186</v>
      </c>
      <c r="G30" s="203">
        <f t="shared" si="1"/>
        <v>0.86676763305928173</v>
      </c>
      <c r="H30" s="203">
        <f t="shared" si="2"/>
        <v>-4.6963796336362273E-2</v>
      </c>
      <c r="I30" s="203">
        <f t="shared" si="3"/>
        <v>-1.763932571181337E-2</v>
      </c>
      <c r="J30" s="203">
        <f t="shared" si="4"/>
        <v>2.6670027745270719E-2</v>
      </c>
      <c r="K30" s="176">
        <v>1398109</v>
      </c>
      <c r="L30" s="176">
        <v>1184197</v>
      </c>
      <c r="M30" s="203">
        <f t="shared" si="5"/>
        <v>0.84699905372184858</v>
      </c>
      <c r="N30" s="176">
        <v>1414133</v>
      </c>
      <c r="O30" s="176">
        <v>1207759</v>
      </c>
      <c r="P30" s="203">
        <f t="shared" si="6"/>
        <v>0.85406323167622844</v>
      </c>
      <c r="Q30" s="203">
        <f t="shared" si="7"/>
        <v>-1.1331324564238354E-2</v>
      </c>
      <c r="R30" s="203">
        <f t="shared" si="8"/>
        <v>-1.9508858969380483E-2</v>
      </c>
      <c r="S30" s="203">
        <f t="shared" si="9"/>
        <v>-7.0641779543798577E-3</v>
      </c>
    </row>
    <row r="31" spans="1:19" ht="15.95" customHeight="1" x14ac:dyDescent="0.25">
      <c r="A31" s="210" t="s">
        <v>103</v>
      </c>
      <c r="B31" s="210">
        <v>39786</v>
      </c>
      <c r="C31" s="176">
        <v>32520</v>
      </c>
      <c r="D31" s="203">
        <f t="shared" si="0"/>
        <v>0.81737294525712567</v>
      </c>
      <c r="E31" s="176">
        <v>34362</v>
      </c>
      <c r="F31" s="176">
        <v>29357</v>
      </c>
      <c r="G31" s="203">
        <f t="shared" si="1"/>
        <v>0.85434491589546591</v>
      </c>
      <c r="H31" s="203">
        <f t="shared" si="2"/>
        <v>0.15784878645014833</v>
      </c>
      <c r="I31" s="203">
        <f t="shared" si="3"/>
        <v>0.10774261675239294</v>
      </c>
      <c r="J31" s="203">
        <f t="shared" si="4"/>
        <v>-3.6971970638340235E-2</v>
      </c>
      <c r="K31" s="176">
        <v>306372</v>
      </c>
      <c r="L31" s="176">
        <v>260608</v>
      </c>
      <c r="M31" s="203">
        <f t="shared" si="5"/>
        <v>0.85062603632185707</v>
      </c>
      <c r="N31" s="176">
        <v>293250</v>
      </c>
      <c r="O31" s="176">
        <v>244299</v>
      </c>
      <c r="P31" s="203">
        <f t="shared" si="6"/>
        <v>0.83307416879795393</v>
      </c>
      <c r="Q31" s="203">
        <f t="shared" si="7"/>
        <v>4.4746803069053653E-2</v>
      </c>
      <c r="R31" s="203">
        <f t="shared" si="8"/>
        <v>6.6758357586400363E-2</v>
      </c>
      <c r="S31" s="203">
        <f t="shared" si="9"/>
        <v>1.7551867523903142E-2</v>
      </c>
    </row>
    <row r="32" spans="1:19" ht="15.95" customHeight="1" x14ac:dyDescent="0.25">
      <c r="A32" s="210" t="s">
        <v>98</v>
      </c>
      <c r="B32" s="210">
        <v>23296</v>
      </c>
      <c r="C32" s="176">
        <v>18384</v>
      </c>
      <c r="D32" s="203">
        <f t="shared" si="0"/>
        <v>0.78914835164835162</v>
      </c>
      <c r="E32" s="176">
        <v>0</v>
      </c>
      <c r="F32" s="176">
        <v>0</v>
      </c>
      <c r="G32" s="203" t="str">
        <f t="shared" si="1"/>
        <v/>
      </c>
      <c r="H32" s="203" t="str">
        <f t="shared" si="2"/>
        <v/>
      </c>
      <c r="I32" s="203" t="str">
        <f t="shared" si="3"/>
        <v/>
      </c>
      <c r="J32" s="203" t="str">
        <f t="shared" si="4"/>
        <v/>
      </c>
      <c r="K32" s="176">
        <v>103716</v>
      </c>
      <c r="L32" s="176">
        <v>83836</v>
      </c>
      <c r="M32" s="203">
        <f t="shared" si="5"/>
        <v>0.80832272744803113</v>
      </c>
      <c r="N32" s="176">
        <v>1800</v>
      </c>
      <c r="O32" s="176">
        <v>1325</v>
      </c>
      <c r="P32" s="203">
        <f t="shared" si="6"/>
        <v>0.73611111111111116</v>
      </c>
      <c r="Q32" s="203">
        <f t="shared" si="7"/>
        <v>56.62</v>
      </c>
      <c r="R32" s="203">
        <f t="shared" si="8"/>
        <v>62.272452830188676</v>
      </c>
      <c r="S32" s="203">
        <f t="shared" si="9"/>
        <v>7.221161633691997E-2</v>
      </c>
    </row>
    <row r="33" spans="1:19" s="175" customFormat="1" ht="15.95" customHeight="1" x14ac:dyDescent="0.25">
      <c r="A33" s="210" t="s">
        <v>445</v>
      </c>
      <c r="B33" s="210">
        <v>0</v>
      </c>
      <c r="C33" s="176">
        <v>0</v>
      </c>
      <c r="D33" s="203" t="str">
        <f t="shared" si="0"/>
        <v/>
      </c>
      <c r="E33" s="176">
        <v>0</v>
      </c>
      <c r="F33" s="176">
        <v>0</v>
      </c>
      <c r="G33" s="203" t="str">
        <f t="shared" si="1"/>
        <v/>
      </c>
      <c r="H33" s="203" t="str">
        <f t="shared" si="2"/>
        <v/>
      </c>
      <c r="I33" s="203" t="str">
        <f t="shared" si="3"/>
        <v/>
      </c>
      <c r="J33" s="203" t="str">
        <f t="shared" si="4"/>
        <v/>
      </c>
      <c r="K33" s="176">
        <v>0</v>
      </c>
      <c r="L33" s="176">
        <v>0</v>
      </c>
      <c r="M33" s="203" t="str">
        <f t="shared" si="5"/>
        <v/>
      </c>
      <c r="N33" s="176">
        <v>120</v>
      </c>
      <c r="O33" s="176">
        <v>52</v>
      </c>
      <c r="P33" s="203">
        <f t="shared" si="6"/>
        <v>0.43333333333333335</v>
      </c>
      <c r="Q33" s="203">
        <f t="shared" si="7"/>
        <v>-1</v>
      </c>
      <c r="R33" s="203">
        <f t="shared" si="8"/>
        <v>-1</v>
      </c>
      <c r="S33" s="203" t="str">
        <f t="shared" si="9"/>
        <v/>
      </c>
    </row>
    <row r="34" spans="1:19" ht="15.95" customHeight="1" thickBot="1" x14ac:dyDescent="0.3">
      <c r="A34" s="210" t="s">
        <v>85</v>
      </c>
      <c r="B34" s="210">
        <v>0</v>
      </c>
      <c r="C34" s="176">
        <v>0</v>
      </c>
      <c r="D34" s="203" t="str">
        <f t="shared" si="0"/>
        <v/>
      </c>
      <c r="E34" s="176">
        <v>0</v>
      </c>
      <c r="F34" s="176">
        <v>0</v>
      </c>
      <c r="G34" s="203" t="str">
        <f t="shared" si="1"/>
        <v/>
      </c>
      <c r="H34" s="203" t="str">
        <f t="shared" si="2"/>
        <v/>
      </c>
      <c r="I34" s="203" t="str">
        <f t="shared" si="3"/>
        <v/>
      </c>
      <c r="J34" s="203" t="str">
        <f t="shared" si="4"/>
        <v/>
      </c>
      <c r="K34" s="176">
        <v>568</v>
      </c>
      <c r="L34" s="176">
        <v>482</v>
      </c>
      <c r="M34" s="203">
        <f t="shared" si="5"/>
        <v>0.84859154929577463</v>
      </c>
      <c r="N34" s="176">
        <v>0</v>
      </c>
      <c r="O34" s="176">
        <v>0</v>
      </c>
      <c r="P34" s="203" t="str">
        <f t="shared" si="6"/>
        <v/>
      </c>
      <c r="Q34" s="203" t="str">
        <f t="shared" si="7"/>
        <v/>
      </c>
      <c r="R34" s="203" t="str">
        <f t="shared" si="8"/>
        <v/>
      </c>
      <c r="S34" s="203" t="str">
        <f t="shared" si="9"/>
        <v/>
      </c>
    </row>
    <row r="35" spans="1:19" ht="15.95" customHeight="1" thickTop="1" thickBot="1" x14ac:dyDescent="0.3">
      <c r="A35" s="204" t="s">
        <v>160</v>
      </c>
      <c r="B35" s="284">
        <v>158043</v>
      </c>
      <c r="C35" s="205">
        <v>128555</v>
      </c>
      <c r="D35" s="206">
        <f t="shared" si="0"/>
        <v>0.813417867289282</v>
      </c>
      <c r="E35" s="207">
        <v>143047</v>
      </c>
      <c r="F35" s="205">
        <v>119585</v>
      </c>
      <c r="G35" s="206">
        <f t="shared" si="1"/>
        <v>0.83598397729417606</v>
      </c>
      <c r="H35" s="206">
        <f t="shared" si="2"/>
        <v>0.10483267737177293</v>
      </c>
      <c r="I35" s="206">
        <f t="shared" si="3"/>
        <v>7.5009407534389672E-2</v>
      </c>
      <c r="J35" s="208">
        <f t="shared" si="4"/>
        <v>-2.2566110004894058E-2</v>
      </c>
      <c r="K35" s="209">
        <v>1417879</v>
      </c>
      <c r="L35" s="205">
        <v>1178132</v>
      </c>
      <c r="M35" s="206">
        <f t="shared" si="5"/>
        <v>0.83091152347978914</v>
      </c>
      <c r="N35" s="207">
        <v>1286064</v>
      </c>
      <c r="O35" s="205">
        <v>1083273</v>
      </c>
      <c r="P35" s="206">
        <f t="shared" si="6"/>
        <v>0.84231655656328142</v>
      </c>
      <c r="Q35" s="206">
        <f t="shared" si="7"/>
        <v>0.10249489916520482</v>
      </c>
      <c r="R35" s="206">
        <f t="shared" si="8"/>
        <v>8.7567030656168887E-2</v>
      </c>
      <c r="S35" s="208">
        <f t="shared" si="9"/>
        <v>-1.1405033083492278E-2</v>
      </c>
    </row>
    <row r="36" spans="1:19" ht="15.95" customHeight="1" thickTop="1" x14ac:dyDescent="0.25">
      <c r="A36" s="210" t="s">
        <v>84</v>
      </c>
      <c r="B36" s="210">
        <v>96797</v>
      </c>
      <c r="C36" s="176">
        <v>81055</v>
      </c>
      <c r="D36" s="203">
        <f t="shared" si="0"/>
        <v>0.83737099290267258</v>
      </c>
      <c r="E36" s="176">
        <v>92473</v>
      </c>
      <c r="F36" s="176">
        <v>77737</v>
      </c>
      <c r="G36" s="203">
        <f t="shared" si="1"/>
        <v>0.84064537756966895</v>
      </c>
      <c r="H36" s="203">
        <f t="shared" si="2"/>
        <v>4.6759594692504791E-2</v>
      </c>
      <c r="I36" s="203">
        <f t="shared" si="3"/>
        <v>4.2682377760911772E-2</v>
      </c>
      <c r="J36" s="203">
        <f t="shared" si="4"/>
        <v>-3.2743846669963661E-3</v>
      </c>
      <c r="K36" s="176">
        <v>925417</v>
      </c>
      <c r="L36" s="176">
        <v>789497</v>
      </c>
      <c r="M36" s="203">
        <f t="shared" si="5"/>
        <v>0.85312567199435496</v>
      </c>
      <c r="N36" s="176">
        <v>865230</v>
      </c>
      <c r="O36" s="176">
        <v>751018</v>
      </c>
      <c r="P36" s="203">
        <f t="shared" si="6"/>
        <v>0.86799810455023518</v>
      </c>
      <c r="Q36" s="203">
        <f t="shared" si="7"/>
        <v>6.956185060619724E-2</v>
      </c>
      <c r="R36" s="203">
        <f t="shared" si="8"/>
        <v>5.1235789288672118E-2</v>
      </c>
      <c r="S36" s="203">
        <f t="shared" si="9"/>
        <v>-1.4872432555880222E-2</v>
      </c>
    </row>
    <row r="37" spans="1:19" s="175" customFormat="1" ht="15.95" customHeight="1" x14ac:dyDescent="0.25">
      <c r="A37" s="210" t="s">
        <v>103</v>
      </c>
      <c r="B37" s="210">
        <v>49590</v>
      </c>
      <c r="C37" s="176">
        <v>38566</v>
      </c>
      <c r="D37" s="203">
        <f t="shared" si="0"/>
        <v>0.77769711635410366</v>
      </c>
      <c r="E37" s="176">
        <v>37746</v>
      </c>
      <c r="F37" s="176">
        <v>31951</v>
      </c>
      <c r="G37" s="203">
        <f t="shared" si="1"/>
        <v>0.84647379854819049</v>
      </c>
      <c r="H37" s="203">
        <f t="shared" si="2"/>
        <v>0.31378159275154993</v>
      </c>
      <c r="I37" s="203">
        <f t="shared" si="3"/>
        <v>0.20703577352821512</v>
      </c>
      <c r="J37" s="203">
        <f t="shared" si="4"/>
        <v>-6.8776682194086836E-2</v>
      </c>
      <c r="K37" s="176">
        <v>345810</v>
      </c>
      <c r="L37" s="176">
        <v>274824</v>
      </c>
      <c r="M37" s="203">
        <f t="shared" si="5"/>
        <v>0.79472542725774264</v>
      </c>
      <c r="N37" s="176">
        <v>285246</v>
      </c>
      <c r="O37" s="176">
        <v>231598</v>
      </c>
      <c r="P37" s="203">
        <f t="shared" si="6"/>
        <v>0.8119237430148013</v>
      </c>
      <c r="Q37" s="203">
        <f t="shared" si="7"/>
        <v>0.21232199575103605</v>
      </c>
      <c r="R37" s="203">
        <f t="shared" si="8"/>
        <v>0.18664237169578324</v>
      </c>
      <c r="S37" s="203">
        <f t="shared" si="9"/>
        <v>-1.7198315757058658E-2</v>
      </c>
    </row>
    <row r="38" spans="1:19" ht="15.95" customHeight="1" thickBot="1" x14ac:dyDescent="0.3">
      <c r="A38" s="210" t="s">
        <v>98</v>
      </c>
      <c r="B38" s="210">
        <v>11656</v>
      </c>
      <c r="C38" s="176">
        <v>8934</v>
      </c>
      <c r="D38" s="203">
        <f t="shared" si="0"/>
        <v>0.76647220315717224</v>
      </c>
      <c r="E38" s="176">
        <v>12828</v>
      </c>
      <c r="F38" s="176">
        <v>9897</v>
      </c>
      <c r="G38" s="203">
        <f t="shared" si="1"/>
        <v>0.7715154349859682</v>
      </c>
      <c r="H38" s="203">
        <f t="shared" si="2"/>
        <v>-9.1362644215777999E-2</v>
      </c>
      <c r="I38" s="203">
        <f t="shared" si="3"/>
        <v>-9.7302212791755105E-2</v>
      </c>
      <c r="J38" s="203">
        <f t="shared" si="4"/>
        <v>-5.0432318287959577E-3</v>
      </c>
      <c r="K38" s="176">
        <v>146652</v>
      </c>
      <c r="L38" s="176">
        <v>113811</v>
      </c>
      <c r="M38" s="203">
        <f t="shared" si="5"/>
        <v>0.7760616970787988</v>
      </c>
      <c r="N38" s="176">
        <v>135588</v>
      </c>
      <c r="O38" s="176">
        <v>100657</v>
      </c>
      <c r="P38" s="203">
        <f t="shared" si="6"/>
        <v>0.74237395639732129</v>
      </c>
      <c r="Q38" s="203">
        <f t="shared" si="7"/>
        <v>8.1600141605451704E-2</v>
      </c>
      <c r="R38" s="203">
        <f t="shared" si="8"/>
        <v>0.13068142305055774</v>
      </c>
      <c r="S38" s="203">
        <f t="shared" si="9"/>
        <v>3.3687740681477507E-2</v>
      </c>
    </row>
    <row r="39" spans="1:19" ht="15.95" customHeight="1" thickTop="1" thickBot="1" x14ac:dyDescent="0.3">
      <c r="A39" s="204" t="s">
        <v>119</v>
      </c>
      <c r="B39" s="284">
        <v>153397</v>
      </c>
      <c r="C39" s="205">
        <v>124051</v>
      </c>
      <c r="D39" s="206">
        <f t="shared" si="0"/>
        <v>0.80869247768861185</v>
      </c>
      <c r="E39" s="207">
        <v>161311</v>
      </c>
      <c r="F39" s="205">
        <v>139151</v>
      </c>
      <c r="G39" s="206">
        <f t="shared" si="1"/>
        <v>0.86262561139661897</v>
      </c>
      <c r="H39" s="206">
        <f t="shared" si="2"/>
        <v>-4.9060510442561212E-2</v>
      </c>
      <c r="I39" s="206">
        <f t="shared" si="3"/>
        <v>-0.1085152100955078</v>
      </c>
      <c r="J39" s="208">
        <f t="shared" si="4"/>
        <v>-5.3933133708007119E-2</v>
      </c>
      <c r="K39" s="209">
        <v>1596160</v>
      </c>
      <c r="L39" s="205">
        <v>1365856</v>
      </c>
      <c r="M39" s="206">
        <f t="shared" si="5"/>
        <v>0.85571371291098641</v>
      </c>
      <c r="N39" s="207">
        <v>1454856</v>
      </c>
      <c r="O39" s="205">
        <v>1238911</v>
      </c>
      <c r="P39" s="206">
        <f t="shared" si="6"/>
        <v>0.85156950241123519</v>
      </c>
      <c r="Q39" s="206">
        <f t="shared" si="7"/>
        <v>9.7125763649460906E-2</v>
      </c>
      <c r="R39" s="206">
        <f t="shared" si="8"/>
        <v>0.10246498739618914</v>
      </c>
      <c r="S39" s="208">
        <f t="shared" si="9"/>
        <v>4.1442104997512219E-3</v>
      </c>
    </row>
    <row r="40" spans="1:19" ht="15.95" customHeight="1" thickTop="1" x14ac:dyDescent="0.25">
      <c r="A40" s="210" t="s">
        <v>84</v>
      </c>
      <c r="B40" s="210">
        <v>83623</v>
      </c>
      <c r="C40" s="176">
        <v>68612</v>
      </c>
      <c r="D40" s="203">
        <f t="shared" si="0"/>
        <v>0.82049196991258389</v>
      </c>
      <c r="E40" s="176">
        <v>86667</v>
      </c>
      <c r="F40" s="176">
        <v>74875</v>
      </c>
      <c r="G40" s="203">
        <f t="shared" si="1"/>
        <v>0.86393898485005827</v>
      </c>
      <c r="H40" s="203">
        <f t="shared" si="2"/>
        <v>-3.5122941834839105E-2</v>
      </c>
      <c r="I40" s="203">
        <f t="shared" si="3"/>
        <v>-8.3646076794657742E-2</v>
      </c>
      <c r="J40" s="203">
        <f t="shared" si="4"/>
        <v>-4.3447014937474382E-2</v>
      </c>
      <c r="K40" s="176">
        <v>882112</v>
      </c>
      <c r="L40" s="176">
        <v>758698</v>
      </c>
      <c r="M40" s="203">
        <f t="shared" si="5"/>
        <v>0.86009259595153453</v>
      </c>
      <c r="N40" s="176">
        <v>821306</v>
      </c>
      <c r="O40" s="176">
        <v>720076</v>
      </c>
      <c r="P40" s="203">
        <f t="shared" si="6"/>
        <v>0.87674508648420935</v>
      </c>
      <c r="Q40" s="203">
        <f t="shared" si="7"/>
        <v>7.4035743072618398E-2</v>
      </c>
      <c r="R40" s="203">
        <f t="shared" si="8"/>
        <v>5.3636005088351757E-2</v>
      </c>
      <c r="S40" s="203">
        <f t="shared" si="9"/>
        <v>-1.6652490532674813E-2</v>
      </c>
    </row>
    <row r="41" spans="1:19" s="175" customFormat="1" ht="16.350000000000001" customHeight="1" x14ac:dyDescent="0.25">
      <c r="A41" s="210" t="s">
        <v>98</v>
      </c>
      <c r="B41" s="210">
        <v>35508</v>
      </c>
      <c r="C41" s="176">
        <v>28923</v>
      </c>
      <c r="D41" s="203">
        <f t="shared" si="0"/>
        <v>0.81454883406556267</v>
      </c>
      <c r="E41" s="176">
        <v>31864</v>
      </c>
      <c r="F41" s="176">
        <v>26494</v>
      </c>
      <c r="G41" s="203">
        <f t="shared" si="1"/>
        <v>0.83147125282450418</v>
      </c>
      <c r="H41" s="203">
        <f t="shared" si="2"/>
        <v>0.11436103439618384</v>
      </c>
      <c r="I41" s="203">
        <f t="shared" si="3"/>
        <v>9.1681135351400211E-2</v>
      </c>
      <c r="J41" s="203">
        <f t="shared" si="4"/>
        <v>-1.6922418758941515E-2</v>
      </c>
      <c r="K41" s="176">
        <v>397476</v>
      </c>
      <c r="L41" s="176">
        <v>338286</v>
      </c>
      <c r="M41" s="203">
        <f t="shared" si="5"/>
        <v>0.85108534854934637</v>
      </c>
      <c r="N41" s="176">
        <v>297724</v>
      </c>
      <c r="O41" s="176">
        <v>238697</v>
      </c>
      <c r="P41" s="203">
        <f t="shared" si="6"/>
        <v>0.80173919469038435</v>
      </c>
      <c r="Q41" s="203">
        <f t="shared" si="7"/>
        <v>0.33504856847281372</v>
      </c>
      <c r="R41" s="203">
        <f t="shared" si="8"/>
        <v>0.41721931989090777</v>
      </c>
      <c r="S41" s="203">
        <f t="shared" si="9"/>
        <v>4.9346153858962016E-2</v>
      </c>
    </row>
    <row r="42" spans="1:19" ht="18.75" customHeight="1" thickBot="1" x14ac:dyDescent="0.3">
      <c r="A42" s="210" t="s">
        <v>103</v>
      </c>
      <c r="B42" s="210">
        <v>34266</v>
      </c>
      <c r="C42" s="176">
        <v>26516</v>
      </c>
      <c r="D42" s="203">
        <f t="shared" si="0"/>
        <v>0.77382828459697661</v>
      </c>
      <c r="E42" s="176">
        <v>42780</v>
      </c>
      <c r="F42" s="176">
        <v>37782</v>
      </c>
      <c r="G42" s="203">
        <f t="shared" si="1"/>
        <v>0.88316970546984574</v>
      </c>
      <c r="H42" s="203">
        <f t="shared" si="2"/>
        <v>-0.19901823281907438</v>
      </c>
      <c r="I42" s="203">
        <f t="shared" si="3"/>
        <v>-0.29818432057593558</v>
      </c>
      <c r="J42" s="203">
        <f t="shared" si="4"/>
        <v>-0.10934142087286913</v>
      </c>
      <c r="K42" s="176">
        <v>316572</v>
      </c>
      <c r="L42" s="176">
        <v>268872</v>
      </c>
      <c r="M42" s="203">
        <f t="shared" si="5"/>
        <v>0.84932337667260527</v>
      </c>
      <c r="N42" s="176">
        <v>335826</v>
      </c>
      <c r="O42" s="176">
        <v>280138</v>
      </c>
      <c r="P42" s="203">
        <f t="shared" si="6"/>
        <v>0.8341760316354303</v>
      </c>
      <c r="Q42" s="203">
        <f t="shared" si="7"/>
        <v>-5.7333261867752894E-2</v>
      </c>
      <c r="R42" s="203">
        <f t="shared" si="8"/>
        <v>-4.0215893595299423E-2</v>
      </c>
      <c r="S42" s="203">
        <f t="shared" si="9"/>
        <v>1.5147345037174964E-2</v>
      </c>
    </row>
    <row r="43" spans="1:19" ht="12.4" customHeight="1" thickTop="1" thickBot="1" x14ac:dyDescent="0.3">
      <c r="A43" s="204" t="s">
        <v>120</v>
      </c>
      <c r="B43" s="284">
        <v>133139</v>
      </c>
      <c r="C43" s="205">
        <v>106675</v>
      </c>
      <c r="D43" s="206">
        <f t="shared" si="0"/>
        <v>0.80123029315226946</v>
      </c>
      <c r="E43" s="207">
        <v>140804</v>
      </c>
      <c r="F43" s="205">
        <v>117140</v>
      </c>
      <c r="G43" s="206">
        <f t="shared" si="1"/>
        <v>0.83193659271043441</v>
      </c>
      <c r="H43" s="206">
        <f t="shared" si="2"/>
        <v>-5.4437373938240441E-2</v>
      </c>
      <c r="I43" s="206">
        <f t="shared" si="3"/>
        <v>-8.9337544818166248E-2</v>
      </c>
      <c r="J43" s="208">
        <f t="shared" si="4"/>
        <v>-3.0706299558164951E-2</v>
      </c>
      <c r="K43" s="209">
        <v>1283943</v>
      </c>
      <c r="L43" s="205">
        <v>1062969</v>
      </c>
      <c r="M43" s="206">
        <f t="shared" si="5"/>
        <v>0.827894228949416</v>
      </c>
      <c r="N43" s="207">
        <v>1378776</v>
      </c>
      <c r="O43" s="205">
        <v>1143892</v>
      </c>
      <c r="P43" s="206">
        <f t="shared" si="6"/>
        <v>0.82964310373838823</v>
      </c>
      <c r="Q43" s="206">
        <f t="shared" si="7"/>
        <v>-6.8780570593047763E-2</v>
      </c>
      <c r="R43" s="206">
        <f t="shared" si="8"/>
        <v>-7.0743566700352867E-2</v>
      </c>
      <c r="S43" s="208">
        <f t="shared" si="9"/>
        <v>-1.7488747889722323E-3</v>
      </c>
    </row>
    <row r="44" spans="1:19" ht="14.25" thickTop="1" x14ac:dyDescent="0.25">
      <c r="A44" s="210" t="s">
        <v>84</v>
      </c>
      <c r="B44" s="210">
        <v>83827</v>
      </c>
      <c r="C44" s="176">
        <v>69687</v>
      </c>
      <c r="D44" s="203">
        <f t="shared" si="0"/>
        <v>0.83131926467605899</v>
      </c>
      <c r="E44" s="176">
        <v>93032</v>
      </c>
      <c r="F44" s="176">
        <v>78355</v>
      </c>
      <c r="G44" s="203">
        <f t="shared" si="1"/>
        <v>0.84223707971450679</v>
      </c>
      <c r="H44" s="203">
        <f t="shared" si="2"/>
        <v>-9.8944449221773145E-2</v>
      </c>
      <c r="I44" s="203">
        <f t="shared" si="3"/>
        <v>-0.11062472082190034</v>
      </c>
      <c r="J44" s="203">
        <f t="shared" si="4"/>
        <v>-1.0917815038447798E-2</v>
      </c>
      <c r="K44" s="176">
        <v>836935</v>
      </c>
      <c r="L44" s="176">
        <v>713164</v>
      </c>
      <c r="M44" s="203">
        <f t="shared" si="5"/>
        <v>0.85211396344996926</v>
      </c>
      <c r="N44" s="176">
        <v>879454</v>
      </c>
      <c r="O44" s="176">
        <v>766105</v>
      </c>
      <c r="P44" s="203">
        <f t="shared" si="6"/>
        <v>0.87111435049473873</v>
      </c>
      <c r="Q44" s="203">
        <f t="shared" si="7"/>
        <v>-4.8347042596883938E-2</v>
      </c>
      <c r="R44" s="203">
        <f t="shared" si="8"/>
        <v>-6.9104104528752597E-2</v>
      </c>
      <c r="S44" s="203">
        <f t="shared" si="9"/>
        <v>-1.9000387044769473E-2</v>
      </c>
    </row>
    <row r="45" spans="1:19" x14ac:dyDescent="0.25">
      <c r="A45" s="210" t="s">
        <v>98</v>
      </c>
      <c r="B45" s="210">
        <v>21008</v>
      </c>
      <c r="C45" s="176">
        <v>15938</v>
      </c>
      <c r="D45" s="203">
        <f t="shared" si="0"/>
        <v>0.75866336633663367</v>
      </c>
      <c r="E45" s="176">
        <v>15232</v>
      </c>
      <c r="F45" s="176">
        <v>11929</v>
      </c>
      <c r="G45" s="203">
        <f t="shared" si="1"/>
        <v>0.78315388655462181</v>
      </c>
      <c r="H45" s="203">
        <f t="shared" si="2"/>
        <v>0.37920168067226889</v>
      </c>
      <c r="I45" s="203">
        <f t="shared" si="3"/>
        <v>0.33607175790091381</v>
      </c>
      <c r="J45" s="203">
        <f t="shared" si="4"/>
        <v>-2.4490520217988143E-2</v>
      </c>
      <c r="K45" s="176">
        <v>188656</v>
      </c>
      <c r="L45" s="176">
        <v>149310</v>
      </c>
      <c r="M45" s="203">
        <f t="shared" si="5"/>
        <v>0.79144050547027389</v>
      </c>
      <c r="N45" s="176">
        <v>231412</v>
      </c>
      <c r="O45" s="176">
        <v>164761</v>
      </c>
      <c r="P45" s="203">
        <f t="shared" si="6"/>
        <v>0.71198122828548216</v>
      </c>
      <c r="Q45" s="203">
        <f t="shared" si="7"/>
        <v>-0.18476137797521308</v>
      </c>
      <c r="R45" s="203">
        <f t="shared" si="8"/>
        <v>-9.3778260632067068E-2</v>
      </c>
      <c r="S45" s="203">
        <f t="shared" si="9"/>
        <v>7.9459277184791732E-2</v>
      </c>
    </row>
    <row r="46" spans="1:19" x14ac:dyDescent="0.25">
      <c r="A46" s="210" t="s">
        <v>350</v>
      </c>
      <c r="B46" s="210">
        <v>18476</v>
      </c>
      <c r="C46" s="176">
        <v>13795</v>
      </c>
      <c r="D46" s="203">
        <f t="shared" si="0"/>
        <v>0.74664429530201337</v>
      </c>
      <c r="E46" s="176">
        <v>15386</v>
      </c>
      <c r="F46" s="176">
        <v>11317</v>
      </c>
      <c r="G46" s="203">
        <f t="shared" si="1"/>
        <v>0.73553880150786433</v>
      </c>
      <c r="H46" s="203">
        <f t="shared" si="2"/>
        <v>0.20083192512673853</v>
      </c>
      <c r="I46" s="203">
        <f t="shared" si="3"/>
        <v>0.21896262260316335</v>
      </c>
      <c r="J46" s="203">
        <f t="shared" si="4"/>
        <v>1.1105493794149046E-2</v>
      </c>
      <c r="K46" s="176">
        <v>164680</v>
      </c>
      <c r="L46" s="176">
        <v>123690</v>
      </c>
      <c r="M46" s="203">
        <f t="shared" si="5"/>
        <v>0.7510930289045421</v>
      </c>
      <c r="N46" s="176">
        <v>146920</v>
      </c>
      <c r="O46" s="176">
        <v>109166</v>
      </c>
      <c r="P46" s="203">
        <f t="shared" si="6"/>
        <v>0.74303022052817858</v>
      </c>
      <c r="Q46" s="203">
        <f t="shared" si="7"/>
        <v>0.12088211271440241</v>
      </c>
      <c r="R46" s="203">
        <f t="shared" si="8"/>
        <v>0.13304508729824294</v>
      </c>
      <c r="S46" s="203">
        <f t="shared" si="9"/>
        <v>8.0628083763635283E-3</v>
      </c>
    </row>
    <row r="47" spans="1:19" ht="14.25" thickBot="1" x14ac:dyDescent="0.3">
      <c r="A47" s="210" t="s">
        <v>103</v>
      </c>
      <c r="B47" s="210">
        <v>9828</v>
      </c>
      <c r="C47" s="176">
        <v>7255</v>
      </c>
      <c r="D47" s="203">
        <f t="shared" si="0"/>
        <v>0.7381969881969882</v>
      </c>
      <c r="E47" s="176">
        <v>17154</v>
      </c>
      <c r="F47" s="176">
        <v>15539</v>
      </c>
      <c r="G47" s="203">
        <f t="shared" si="1"/>
        <v>0.90585286230616768</v>
      </c>
      <c r="H47" s="203">
        <f t="shared" si="2"/>
        <v>-0.42707240293809023</v>
      </c>
      <c r="I47" s="203">
        <f t="shared" si="3"/>
        <v>-0.53311023875410257</v>
      </c>
      <c r="J47" s="203">
        <f t="shared" si="4"/>
        <v>-0.16765587410917948</v>
      </c>
      <c r="K47" s="176">
        <v>93672</v>
      </c>
      <c r="L47" s="176">
        <v>76805</v>
      </c>
      <c r="M47" s="203">
        <f t="shared" si="5"/>
        <v>0.81993551968571188</v>
      </c>
      <c r="N47" s="176">
        <v>120990</v>
      </c>
      <c r="O47" s="176">
        <v>103860</v>
      </c>
      <c r="P47" s="203">
        <f t="shared" si="6"/>
        <v>0.85841805107860158</v>
      </c>
      <c r="Q47" s="203">
        <f t="shared" si="7"/>
        <v>-0.22578725514505327</v>
      </c>
      <c r="R47" s="203">
        <f t="shared" si="8"/>
        <v>-0.26049489697669936</v>
      </c>
      <c r="S47" s="203">
        <f t="shared" si="9"/>
        <v>-3.8482531392889707E-2</v>
      </c>
    </row>
    <row r="48" spans="1:19" ht="16.5" thickTop="1" thickBot="1" x14ac:dyDescent="0.3">
      <c r="A48" s="204" t="s">
        <v>161</v>
      </c>
      <c r="B48" s="284">
        <v>120027</v>
      </c>
      <c r="C48" s="205">
        <v>99765</v>
      </c>
      <c r="D48" s="206">
        <f t="shared" si="0"/>
        <v>0.8311879827038916</v>
      </c>
      <c r="E48" s="207">
        <v>110800</v>
      </c>
      <c r="F48" s="205">
        <v>94392</v>
      </c>
      <c r="G48" s="206">
        <f t="shared" si="1"/>
        <v>0.85191335740072205</v>
      </c>
      <c r="H48" s="206">
        <f t="shared" si="2"/>
        <v>8.327617328519854E-2</v>
      </c>
      <c r="I48" s="206">
        <f t="shared" si="3"/>
        <v>5.6922196796338698E-2</v>
      </c>
      <c r="J48" s="208">
        <f t="shared" si="4"/>
        <v>-2.0725374696830445E-2</v>
      </c>
      <c r="K48" s="209">
        <v>1133230</v>
      </c>
      <c r="L48" s="205">
        <v>977883</v>
      </c>
      <c r="M48" s="206">
        <f t="shared" si="5"/>
        <v>0.86291661886819093</v>
      </c>
      <c r="N48" s="207">
        <v>1089334</v>
      </c>
      <c r="O48" s="205">
        <v>942598</v>
      </c>
      <c r="P48" s="206">
        <f t="shared" si="6"/>
        <v>0.86529751205782612</v>
      </c>
      <c r="Q48" s="206">
        <f t="shared" si="7"/>
        <v>4.0296180969289441E-2</v>
      </c>
      <c r="R48" s="206">
        <f t="shared" si="8"/>
        <v>3.7433773464403686E-2</v>
      </c>
      <c r="S48" s="208">
        <f t="shared" si="9"/>
        <v>-2.3808931896351915E-3</v>
      </c>
    </row>
    <row r="49" spans="1:19" ht="14.25" thickTop="1" x14ac:dyDescent="0.25">
      <c r="A49" s="210" t="s">
        <v>103</v>
      </c>
      <c r="B49" s="210">
        <v>42258</v>
      </c>
      <c r="C49" s="176">
        <v>33263</v>
      </c>
      <c r="D49" s="203">
        <f t="shared" si="0"/>
        <v>0.78714089639831508</v>
      </c>
      <c r="E49" s="176">
        <v>43854</v>
      </c>
      <c r="F49" s="176">
        <v>35944</v>
      </c>
      <c r="G49" s="203">
        <f t="shared" si="1"/>
        <v>0.81962876818534225</v>
      </c>
      <c r="H49" s="203">
        <f t="shared" si="2"/>
        <v>-3.6393487481187536E-2</v>
      </c>
      <c r="I49" s="203">
        <f t="shared" si="3"/>
        <v>-7.4588248386378786E-2</v>
      </c>
      <c r="J49" s="203">
        <f t="shared" si="4"/>
        <v>-3.2487871787027167E-2</v>
      </c>
      <c r="K49" s="176">
        <v>411714</v>
      </c>
      <c r="L49" s="176">
        <v>340731</v>
      </c>
      <c r="M49" s="203">
        <f t="shared" si="5"/>
        <v>0.8275914834083854</v>
      </c>
      <c r="N49" s="176">
        <v>436464</v>
      </c>
      <c r="O49" s="176">
        <v>369571</v>
      </c>
      <c r="P49" s="203">
        <f t="shared" si="6"/>
        <v>0.84673879174456546</v>
      </c>
      <c r="Q49" s="203">
        <f t="shared" si="7"/>
        <v>-5.6705707687231932E-2</v>
      </c>
      <c r="R49" s="203">
        <f t="shared" si="8"/>
        <v>-7.8036426018275207E-2</v>
      </c>
      <c r="S49" s="203">
        <f t="shared" si="9"/>
        <v>-1.9147308336180058E-2</v>
      </c>
    </row>
    <row r="50" spans="1:19" x14ac:dyDescent="0.25">
      <c r="A50" s="210" t="s">
        <v>84</v>
      </c>
      <c r="B50" s="210">
        <v>41541</v>
      </c>
      <c r="C50" s="176">
        <v>34095</v>
      </c>
      <c r="D50" s="203">
        <f t="shared" si="0"/>
        <v>0.82075539828121613</v>
      </c>
      <c r="E50" s="176">
        <v>44930</v>
      </c>
      <c r="F50" s="176">
        <v>39162</v>
      </c>
      <c r="G50" s="203">
        <f t="shared" si="1"/>
        <v>0.87162252392610728</v>
      </c>
      <c r="H50" s="203">
        <f t="shared" si="2"/>
        <v>-7.5428444246605886E-2</v>
      </c>
      <c r="I50" s="203">
        <f t="shared" si="3"/>
        <v>-0.1293856289259997</v>
      </c>
      <c r="J50" s="203">
        <f t="shared" si="4"/>
        <v>-5.0867125644891154E-2</v>
      </c>
      <c r="K50" s="176">
        <v>405654</v>
      </c>
      <c r="L50" s="176">
        <v>356064</v>
      </c>
      <c r="M50" s="203">
        <f t="shared" si="5"/>
        <v>0.87775296188377283</v>
      </c>
      <c r="N50" s="176">
        <v>394432</v>
      </c>
      <c r="O50" s="176">
        <v>357044</v>
      </c>
      <c r="P50" s="203">
        <f t="shared" si="6"/>
        <v>0.90521053058575374</v>
      </c>
      <c r="Q50" s="203">
        <f t="shared" si="7"/>
        <v>2.8451038455297839E-2</v>
      </c>
      <c r="R50" s="203">
        <f t="shared" si="8"/>
        <v>-2.7447597494986153E-3</v>
      </c>
      <c r="S50" s="203">
        <f t="shared" si="9"/>
        <v>-2.7457568701980906E-2</v>
      </c>
    </row>
    <row r="51" spans="1:19" x14ac:dyDescent="0.25">
      <c r="A51" s="210" t="s">
        <v>98</v>
      </c>
      <c r="B51" s="210">
        <v>30832</v>
      </c>
      <c r="C51" s="176">
        <v>27872</v>
      </c>
      <c r="D51" s="203">
        <f t="shared" si="0"/>
        <v>0.90399584846912295</v>
      </c>
      <c r="E51" s="176">
        <v>13876</v>
      </c>
      <c r="F51" s="176">
        <v>12118</v>
      </c>
      <c r="G51" s="203">
        <f t="shared" si="1"/>
        <v>0.87330642836552319</v>
      </c>
      <c r="H51" s="203">
        <f t="shared" si="2"/>
        <v>1.2219659844335542</v>
      </c>
      <c r="I51" s="203">
        <f t="shared" si="3"/>
        <v>1.3000495131209773</v>
      </c>
      <c r="J51" s="203">
        <f t="shared" si="4"/>
        <v>3.0689420103599763E-2</v>
      </c>
      <c r="K51" s="176">
        <v>254056</v>
      </c>
      <c r="L51" s="176">
        <v>227787</v>
      </c>
      <c r="M51" s="203">
        <f t="shared" si="5"/>
        <v>0.89660153666908082</v>
      </c>
      <c r="N51" s="176">
        <v>169216</v>
      </c>
      <c r="O51" s="176">
        <v>139777</v>
      </c>
      <c r="P51" s="203">
        <f t="shared" si="6"/>
        <v>0.82602708963691374</v>
      </c>
      <c r="Q51" s="203">
        <f t="shared" si="7"/>
        <v>0.50137102874432671</v>
      </c>
      <c r="R51" s="203">
        <f t="shared" si="8"/>
        <v>0.62964579294161416</v>
      </c>
      <c r="S51" s="203">
        <f t="shared" si="9"/>
        <v>7.0574447032167087E-2</v>
      </c>
    </row>
    <row r="52" spans="1:19" ht="14.25" thickBot="1" x14ac:dyDescent="0.3">
      <c r="A52" s="210" t="s">
        <v>85</v>
      </c>
      <c r="B52" s="210">
        <v>5396</v>
      </c>
      <c r="C52" s="176">
        <v>4535</v>
      </c>
      <c r="D52" s="203">
        <f t="shared" si="0"/>
        <v>0.84043736100815414</v>
      </c>
      <c r="E52" s="176">
        <v>8140</v>
      </c>
      <c r="F52" s="176">
        <v>7168</v>
      </c>
      <c r="G52" s="203">
        <f t="shared" si="1"/>
        <v>0.88058968058968057</v>
      </c>
      <c r="H52" s="203">
        <f t="shared" si="2"/>
        <v>-0.33710073710073707</v>
      </c>
      <c r="I52" s="203">
        <f t="shared" si="3"/>
        <v>-0.3673270089285714</v>
      </c>
      <c r="J52" s="203">
        <f t="shared" si="4"/>
        <v>-4.015231958152643E-2</v>
      </c>
      <c r="K52" s="176">
        <v>61806</v>
      </c>
      <c r="L52" s="176">
        <v>53301</v>
      </c>
      <c r="M52" s="203">
        <f t="shared" si="5"/>
        <v>0.86239200077662359</v>
      </c>
      <c r="N52" s="176">
        <v>89222</v>
      </c>
      <c r="O52" s="176">
        <v>76206</v>
      </c>
      <c r="P52" s="203">
        <f t="shared" si="6"/>
        <v>0.85411669767546117</v>
      </c>
      <c r="Q52" s="203">
        <f t="shared" si="7"/>
        <v>-0.30727847391898855</v>
      </c>
      <c r="R52" s="203">
        <f t="shared" si="8"/>
        <v>-0.30056688449728364</v>
      </c>
      <c r="S52" s="203">
        <f t="shared" si="9"/>
        <v>8.2753031011624234E-3</v>
      </c>
    </row>
    <row r="53" spans="1:19" ht="16.5" thickTop="1" thickBot="1" x14ac:dyDescent="0.3">
      <c r="A53" s="204" t="s">
        <v>122</v>
      </c>
      <c r="B53" s="284">
        <v>97322</v>
      </c>
      <c r="C53" s="205">
        <v>77063</v>
      </c>
      <c r="D53" s="206">
        <f t="shared" si="0"/>
        <v>0.79183535069151889</v>
      </c>
      <c r="E53" s="207">
        <v>83697</v>
      </c>
      <c r="F53" s="205">
        <v>73665</v>
      </c>
      <c r="G53" s="206">
        <f t="shared" si="1"/>
        <v>0.88013907308505679</v>
      </c>
      <c r="H53" s="206">
        <f t="shared" si="2"/>
        <v>0.16278958624562412</v>
      </c>
      <c r="I53" s="206">
        <f t="shared" si="3"/>
        <v>4.6127740446616494E-2</v>
      </c>
      <c r="J53" s="208">
        <f t="shared" si="4"/>
        <v>-8.8303722393537898E-2</v>
      </c>
      <c r="K53" s="209">
        <v>875948</v>
      </c>
      <c r="L53" s="205">
        <v>724709</v>
      </c>
      <c r="M53" s="206">
        <f t="shared" si="5"/>
        <v>0.82734249065012988</v>
      </c>
      <c r="N53" s="207">
        <v>741971</v>
      </c>
      <c r="O53" s="205">
        <v>660773</v>
      </c>
      <c r="P53" s="206">
        <f t="shared" si="6"/>
        <v>0.89056445602321388</v>
      </c>
      <c r="Q53" s="206">
        <f t="shared" si="7"/>
        <v>0.18056905189016814</v>
      </c>
      <c r="R53" s="206">
        <f t="shared" si="8"/>
        <v>9.6759401488862196E-2</v>
      </c>
      <c r="S53" s="208">
        <f t="shared" si="9"/>
        <v>-6.3221965373083999E-2</v>
      </c>
    </row>
    <row r="54" spans="1:19" ht="14.25" thickTop="1" x14ac:dyDescent="0.25">
      <c r="A54" s="210" t="s">
        <v>84</v>
      </c>
      <c r="B54" s="210">
        <v>73498</v>
      </c>
      <c r="C54" s="176">
        <v>59083</v>
      </c>
      <c r="D54" s="203">
        <f t="shared" si="0"/>
        <v>0.80387221420991051</v>
      </c>
      <c r="E54" s="176">
        <v>73353</v>
      </c>
      <c r="F54" s="176">
        <v>64997</v>
      </c>
      <c r="G54" s="203">
        <f t="shared" si="1"/>
        <v>0.88608509536078961</v>
      </c>
      <c r="H54" s="203">
        <f t="shared" si="2"/>
        <v>1.9767426008479028E-3</v>
      </c>
      <c r="I54" s="203">
        <f t="shared" si="3"/>
        <v>-9.0988814868378509E-2</v>
      </c>
      <c r="J54" s="203">
        <f t="shared" si="4"/>
        <v>-8.2212881150879102E-2</v>
      </c>
      <c r="K54" s="176">
        <v>686253</v>
      </c>
      <c r="L54" s="176">
        <v>575951</v>
      </c>
      <c r="M54" s="203">
        <f t="shared" si="5"/>
        <v>0.8392691908086376</v>
      </c>
      <c r="N54" s="176">
        <v>652745</v>
      </c>
      <c r="O54" s="176">
        <v>584360</v>
      </c>
      <c r="P54" s="203">
        <f t="shared" si="6"/>
        <v>0.89523473944649135</v>
      </c>
      <c r="Q54" s="203">
        <f t="shared" si="7"/>
        <v>5.1333981876536816E-2</v>
      </c>
      <c r="R54" s="203">
        <f t="shared" si="8"/>
        <v>-1.439010199192281E-2</v>
      </c>
      <c r="S54" s="203">
        <f t="shared" si="9"/>
        <v>-5.5965548637853746E-2</v>
      </c>
    </row>
    <row r="55" spans="1:19" x14ac:dyDescent="0.25">
      <c r="A55" s="210" t="s">
        <v>103</v>
      </c>
      <c r="B55" s="210">
        <v>12216</v>
      </c>
      <c r="C55" s="176">
        <v>9427</v>
      </c>
      <c r="D55" s="203">
        <f t="shared" si="0"/>
        <v>0.77169286182056318</v>
      </c>
      <c r="E55" s="176">
        <v>10344</v>
      </c>
      <c r="F55" s="176">
        <v>8668</v>
      </c>
      <c r="G55" s="203">
        <f t="shared" si="1"/>
        <v>0.83797370456303166</v>
      </c>
      <c r="H55" s="203">
        <f t="shared" si="2"/>
        <v>0.18097447795823673</v>
      </c>
      <c r="I55" s="203">
        <f t="shared" si="3"/>
        <v>8.7563451776649703E-2</v>
      </c>
      <c r="J55" s="203">
        <f t="shared" si="4"/>
        <v>-6.6280842742468482E-2</v>
      </c>
      <c r="K55" s="176">
        <v>92827</v>
      </c>
      <c r="L55" s="176">
        <v>72707</v>
      </c>
      <c r="M55" s="203">
        <f t="shared" si="5"/>
        <v>0.78325271742057812</v>
      </c>
      <c r="N55" s="176">
        <v>89226</v>
      </c>
      <c r="O55" s="176">
        <v>76413</v>
      </c>
      <c r="P55" s="203">
        <f t="shared" si="6"/>
        <v>0.85639835922264806</v>
      </c>
      <c r="Q55" s="203">
        <f t="shared" si="7"/>
        <v>4.0358191558514278E-2</v>
      </c>
      <c r="R55" s="203">
        <f t="shared" si="8"/>
        <v>-4.8499600853257996E-2</v>
      </c>
      <c r="S55" s="203">
        <f t="shared" si="9"/>
        <v>-7.3145641802069949E-2</v>
      </c>
    </row>
    <row r="56" spans="1:19" ht="14.25" thickBot="1" x14ac:dyDescent="0.3">
      <c r="A56" s="210" t="s">
        <v>98</v>
      </c>
      <c r="B56" s="210">
        <v>11608</v>
      </c>
      <c r="C56" s="176">
        <v>8553</v>
      </c>
      <c r="D56" s="203">
        <f t="shared" si="0"/>
        <v>0.73681943487250168</v>
      </c>
      <c r="E56" s="176">
        <v>0</v>
      </c>
      <c r="F56" s="176">
        <v>0</v>
      </c>
      <c r="G56" s="203" t="str">
        <f t="shared" si="1"/>
        <v/>
      </c>
      <c r="H56" s="203" t="str">
        <f t="shared" si="2"/>
        <v/>
      </c>
      <c r="I56" s="203" t="str">
        <f t="shared" si="3"/>
        <v/>
      </c>
      <c r="J56" s="203" t="str">
        <f t="shared" si="4"/>
        <v/>
      </c>
      <c r="K56" s="176">
        <v>96868</v>
      </c>
      <c r="L56" s="176">
        <v>76051</v>
      </c>
      <c r="M56" s="203">
        <f t="shared" si="5"/>
        <v>0.78509931040178382</v>
      </c>
      <c r="N56" s="176">
        <v>0</v>
      </c>
      <c r="O56" s="176">
        <v>0</v>
      </c>
      <c r="P56" s="203" t="str">
        <f t="shared" si="6"/>
        <v/>
      </c>
      <c r="Q56" s="203" t="str">
        <f t="shared" si="7"/>
        <v/>
      </c>
      <c r="R56" s="203" t="str">
        <f t="shared" si="8"/>
        <v/>
      </c>
      <c r="S56" s="203" t="str">
        <f t="shared" si="9"/>
        <v/>
      </c>
    </row>
    <row r="57" spans="1:19" ht="16.5" thickTop="1" thickBot="1" x14ac:dyDescent="0.3">
      <c r="A57" s="204" t="s">
        <v>121</v>
      </c>
      <c r="B57" s="284">
        <v>81119</v>
      </c>
      <c r="C57" s="205">
        <v>66468</v>
      </c>
      <c r="D57" s="206">
        <f t="shared" si="0"/>
        <v>0.81938879917158747</v>
      </c>
      <c r="E57" s="207">
        <v>105940</v>
      </c>
      <c r="F57" s="205">
        <v>83951</v>
      </c>
      <c r="G57" s="206">
        <f t="shared" si="1"/>
        <v>0.79243911648102705</v>
      </c>
      <c r="H57" s="206">
        <f t="shared" si="2"/>
        <v>-0.23429299603549181</v>
      </c>
      <c r="I57" s="206">
        <f t="shared" si="3"/>
        <v>-0.2082524329668497</v>
      </c>
      <c r="J57" s="208">
        <f t="shared" si="4"/>
        <v>2.6949682690560417E-2</v>
      </c>
      <c r="K57" s="209">
        <v>916266</v>
      </c>
      <c r="L57" s="205">
        <v>774421</v>
      </c>
      <c r="M57" s="206">
        <f t="shared" si="5"/>
        <v>0.84519233497696089</v>
      </c>
      <c r="N57" s="207">
        <v>795958</v>
      </c>
      <c r="O57" s="205">
        <v>663273</v>
      </c>
      <c r="P57" s="206">
        <f t="shared" si="6"/>
        <v>0.83330150585834928</v>
      </c>
      <c r="Q57" s="206">
        <f t="shared" si="7"/>
        <v>0.1511486786991274</v>
      </c>
      <c r="R57" s="206">
        <f t="shared" si="8"/>
        <v>0.16757504074491192</v>
      </c>
      <c r="S57" s="208">
        <f t="shared" si="9"/>
        <v>1.1890829118611612E-2</v>
      </c>
    </row>
    <row r="58" spans="1:19" ht="14.25" thickTop="1" x14ac:dyDescent="0.25">
      <c r="A58" s="210" t="s">
        <v>98</v>
      </c>
      <c r="B58" s="210">
        <v>38756</v>
      </c>
      <c r="C58" s="176">
        <v>32342</v>
      </c>
      <c r="D58" s="203">
        <f t="shared" si="0"/>
        <v>0.83450304468985448</v>
      </c>
      <c r="E58" s="176">
        <v>38712</v>
      </c>
      <c r="F58" s="176">
        <v>31227</v>
      </c>
      <c r="G58" s="203">
        <f t="shared" si="1"/>
        <v>0.80664910105393672</v>
      </c>
      <c r="H58" s="203">
        <f t="shared" si="2"/>
        <v>1.1365984707585319E-3</v>
      </c>
      <c r="I58" s="203">
        <f t="shared" si="3"/>
        <v>3.5706279821948961E-2</v>
      </c>
      <c r="J58" s="203">
        <f t="shared" si="4"/>
        <v>2.7853943635917755E-2</v>
      </c>
      <c r="K58" s="176">
        <v>371580</v>
      </c>
      <c r="L58" s="176">
        <v>323592</v>
      </c>
      <c r="M58" s="203">
        <f t="shared" si="5"/>
        <v>0.87085419021475863</v>
      </c>
      <c r="N58" s="176">
        <v>340392</v>
      </c>
      <c r="O58" s="176">
        <v>279868</v>
      </c>
      <c r="P58" s="203">
        <f t="shared" si="6"/>
        <v>0.82219323603374928</v>
      </c>
      <c r="Q58" s="203">
        <f t="shared" si="7"/>
        <v>9.1623774941831826E-2</v>
      </c>
      <c r="R58" s="203">
        <f t="shared" si="8"/>
        <v>0.15623079451741528</v>
      </c>
      <c r="S58" s="203">
        <f t="shared" si="9"/>
        <v>4.8660954181009353E-2</v>
      </c>
    </row>
    <row r="59" spans="1:19" x14ac:dyDescent="0.25">
      <c r="A59" s="210" t="s">
        <v>103</v>
      </c>
      <c r="B59" s="210">
        <v>22464</v>
      </c>
      <c r="C59" s="176">
        <v>16426</v>
      </c>
      <c r="D59" s="203">
        <f t="shared" si="0"/>
        <v>0.73121438746438749</v>
      </c>
      <c r="E59" s="176">
        <v>22344</v>
      </c>
      <c r="F59" s="176">
        <v>17549</v>
      </c>
      <c r="G59" s="203">
        <f t="shared" si="1"/>
        <v>0.78540100250626566</v>
      </c>
      <c r="H59" s="203">
        <f t="shared" si="2"/>
        <v>5.3705692803436289E-3</v>
      </c>
      <c r="I59" s="203">
        <f t="shared" si="3"/>
        <v>-6.3992250270670681E-2</v>
      </c>
      <c r="J59" s="203">
        <f t="shared" si="4"/>
        <v>-5.4186615041878161E-2</v>
      </c>
      <c r="K59" s="176">
        <v>198222</v>
      </c>
      <c r="L59" s="176">
        <v>151528</v>
      </c>
      <c r="M59" s="203">
        <f t="shared" si="5"/>
        <v>0.76443583456932129</v>
      </c>
      <c r="N59" s="176">
        <v>181596</v>
      </c>
      <c r="O59" s="176">
        <v>146888</v>
      </c>
      <c r="P59" s="203">
        <f t="shared" si="6"/>
        <v>0.80887244212427589</v>
      </c>
      <c r="Q59" s="203">
        <f t="shared" si="7"/>
        <v>9.1554880063437594E-2</v>
      </c>
      <c r="R59" s="203">
        <f t="shared" si="8"/>
        <v>3.1588693426283898E-2</v>
      </c>
      <c r="S59" s="203">
        <f t="shared" si="9"/>
        <v>-4.4436607554954599E-2</v>
      </c>
    </row>
    <row r="60" spans="1:19" ht="14.25" thickBot="1" x14ac:dyDescent="0.3">
      <c r="A60" s="210" t="s">
        <v>84</v>
      </c>
      <c r="B60" s="210">
        <v>19899</v>
      </c>
      <c r="C60" s="176">
        <v>17700</v>
      </c>
      <c r="D60" s="203">
        <f t="shared" si="0"/>
        <v>0.88949193426805362</v>
      </c>
      <c r="E60" s="176">
        <v>44884</v>
      </c>
      <c r="F60" s="176">
        <v>35175</v>
      </c>
      <c r="G60" s="203">
        <f t="shared" si="1"/>
        <v>0.78368683718028698</v>
      </c>
      <c r="H60" s="203">
        <f t="shared" si="2"/>
        <v>-0.55665716068086624</v>
      </c>
      <c r="I60" s="203">
        <f t="shared" si="3"/>
        <v>-0.49680170575692961</v>
      </c>
      <c r="J60" s="203">
        <f t="shared" si="4"/>
        <v>0.10580509708776664</v>
      </c>
      <c r="K60" s="176">
        <v>346464</v>
      </c>
      <c r="L60" s="176">
        <v>299301</v>
      </c>
      <c r="M60" s="203">
        <f t="shared" si="5"/>
        <v>0.86387330285397612</v>
      </c>
      <c r="N60" s="176">
        <v>273970</v>
      </c>
      <c r="O60" s="176">
        <v>236517</v>
      </c>
      <c r="P60" s="203">
        <f t="shared" si="6"/>
        <v>0.86329525130488738</v>
      </c>
      <c r="Q60" s="203">
        <f t="shared" si="7"/>
        <v>0.26460561375333058</v>
      </c>
      <c r="R60" s="203">
        <f t="shared" si="8"/>
        <v>0.26545237763036056</v>
      </c>
      <c r="S60" s="203">
        <f t="shared" si="9"/>
        <v>5.7805154908874279E-4</v>
      </c>
    </row>
    <row r="61" spans="1:19" ht="16.5" thickTop="1" thickBot="1" x14ac:dyDescent="0.3">
      <c r="A61" s="204" t="s">
        <v>123</v>
      </c>
      <c r="B61" s="284">
        <v>80345</v>
      </c>
      <c r="C61" s="205">
        <v>62369</v>
      </c>
      <c r="D61" s="206">
        <f t="shared" si="0"/>
        <v>0.77626485780073429</v>
      </c>
      <c r="E61" s="207">
        <v>64514</v>
      </c>
      <c r="F61" s="205">
        <v>54074</v>
      </c>
      <c r="G61" s="206">
        <f t="shared" si="1"/>
        <v>0.83817465976377226</v>
      </c>
      <c r="H61" s="206">
        <f t="shared" si="2"/>
        <v>0.24538859782372824</v>
      </c>
      <c r="I61" s="206">
        <f t="shared" si="3"/>
        <v>0.15340089506971921</v>
      </c>
      <c r="J61" s="208">
        <f t="shared" si="4"/>
        <v>-6.1909801963037969E-2</v>
      </c>
      <c r="K61" s="209">
        <v>695681</v>
      </c>
      <c r="L61" s="205">
        <v>564680</v>
      </c>
      <c r="M61" s="206">
        <f t="shared" si="5"/>
        <v>0.81169386543545097</v>
      </c>
      <c r="N61" s="207">
        <v>631588</v>
      </c>
      <c r="O61" s="205">
        <v>528983</v>
      </c>
      <c r="P61" s="206">
        <f t="shared" si="6"/>
        <v>0.83754441186342998</v>
      </c>
      <c r="Q61" s="206">
        <f t="shared" si="7"/>
        <v>0.10147912879915388</v>
      </c>
      <c r="R61" s="206">
        <f t="shared" si="8"/>
        <v>6.7482319847707695E-2</v>
      </c>
      <c r="S61" s="208">
        <f t="shared" si="9"/>
        <v>-2.5850546427979015E-2</v>
      </c>
    </row>
    <row r="62" spans="1:19" ht="14.25" thickTop="1" x14ac:dyDescent="0.25">
      <c r="A62" s="210" t="s">
        <v>84</v>
      </c>
      <c r="B62" s="210">
        <v>37833</v>
      </c>
      <c r="C62" s="176">
        <v>30128</v>
      </c>
      <c r="D62" s="203">
        <f t="shared" si="0"/>
        <v>0.79634181798958581</v>
      </c>
      <c r="E62" s="176">
        <v>30814</v>
      </c>
      <c r="F62" s="176">
        <v>27622</v>
      </c>
      <c r="G62" s="203">
        <f t="shared" si="1"/>
        <v>0.89641072239890962</v>
      </c>
      <c r="H62" s="203">
        <f t="shared" si="2"/>
        <v>0.22778607126630757</v>
      </c>
      <c r="I62" s="203">
        <f t="shared" si="3"/>
        <v>9.0724784591991847E-2</v>
      </c>
      <c r="J62" s="203">
        <f t="shared" si="4"/>
        <v>-0.10006890440932381</v>
      </c>
      <c r="K62" s="176">
        <v>328395</v>
      </c>
      <c r="L62" s="176">
        <v>276795</v>
      </c>
      <c r="M62" s="203">
        <f t="shared" si="5"/>
        <v>0.8428721509158178</v>
      </c>
      <c r="N62" s="176">
        <v>307266</v>
      </c>
      <c r="O62" s="176">
        <v>275162</v>
      </c>
      <c r="P62" s="203">
        <f t="shared" si="6"/>
        <v>0.89551723913482129</v>
      </c>
      <c r="Q62" s="203">
        <f t="shared" si="7"/>
        <v>6.8764523246958698E-2</v>
      </c>
      <c r="R62" s="203">
        <f t="shared" si="8"/>
        <v>5.9346857487589944E-3</v>
      </c>
      <c r="S62" s="203">
        <f t="shared" si="9"/>
        <v>-5.2645088219003489E-2</v>
      </c>
    </row>
    <row r="63" spans="1:19" x14ac:dyDescent="0.25">
      <c r="A63" s="210" t="s">
        <v>103</v>
      </c>
      <c r="B63" s="210">
        <v>30888</v>
      </c>
      <c r="C63" s="176">
        <v>23423</v>
      </c>
      <c r="D63" s="203">
        <f t="shared" si="0"/>
        <v>0.75832038332038332</v>
      </c>
      <c r="E63" s="176">
        <v>23604</v>
      </c>
      <c r="F63" s="176">
        <v>18748</v>
      </c>
      <c r="G63" s="203">
        <f t="shared" si="1"/>
        <v>0.79427215726148115</v>
      </c>
      <c r="H63" s="203">
        <f t="shared" si="2"/>
        <v>0.30859176410777844</v>
      </c>
      <c r="I63" s="203">
        <f t="shared" si="3"/>
        <v>0.24935993172605087</v>
      </c>
      <c r="J63" s="203">
        <f t="shared" si="4"/>
        <v>-3.5951773941097831E-2</v>
      </c>
      <c r="K63" s="176">
        <v>245418</v>
      </c>
      <c r="L63" s="176">
        <v>192846</v>
      </c>
      <c r="M63" s="203">
        <f t="shared" si="5"/>
        <v>0.78578588367601399</v>
      </c>
      <c r="N63" s="176">
        <v>214866</v>
      </c>
      <c r="O63" s="176">
        <v>172560</v>
      </c>
      <c r="P63" s="203">
        <f t="shared" si="6"/>
        <v>0.80310519114238643</v>
      </c>
      <c r="Q63" s="203">
        <f t="shared" si="7"/>
        <v>0.14219094691575207</v>
      </c>
      <c r="R63" s="203">
        <f t="shared" si="8"/>
        <v>0.1175591098748261</v>
      </c>
      <c r="S63" s="203">
        <f t="shared" si="9"/>
        <v>-1.7319307466372447E-2</v>
      </c>
    </row>
    <row r="64" spans="1:19" ht="14.25" thickBot="1" x14ac:dyDescent="0.3">
      <c r="A64" s="210" t="s">
        <v>98</v>
      </c>
      <c r="B64" s="210">
        <v>11624</v>
      </c>
      <c r="C64" s="176">
        <v>8818</v>
      </c>
      <c r="D64" s="203">
        <f t="shared" si="0"/>
        <v>0.75860289057123198</v>
      </c>
      <c r="E64" s="176">
        <v>10096</v>
      </c>
      <c r="F64" s="176">
        <v>7704</v>
      </c>
      <c r="G64" s="203">
        <f t="shared" si="1"/>
        <v>0.76307448494453245</v>
      </c>
      <c r="H64" s="203">
        <f t="shared" si="2"/>
        <v>0.15134706814580023</v>
      </c>
      <c r="I64" s="203">
        <f t="shared" si="3"/>
        <v>0.1446002076843198</v>
      </c>
      <c r="J64" s="203">
        <f t="shared" si="4"/>
        <v>-4.4715943733004693E-3</v>
      </c>
      <c r="K64" s="176">
        <v>121868</v>
      </c>
      <c r="L64" s="176">
        <v>95039</v>
      </c>
      <c r="M64" s="203">
        <f t="shared" si="5"/>
        <v>0.77985197098500014</v>
      </c>
      <c r="N64" s="176">
        <v>109456</v>
      </c>
      <c r="O64" s="176">
        <v>81261</v>
      </c>
      <c r="P64" s="203">
        <f t="shared" si="6"/>
        <v>0.74240790820055547</v>
      </c>
      <c r="Q64" s="203">
        <f t="shared" si="7"/>
        <v>0.11339716415728684</v>
      </c>
      <c r="R64" s="203">
        <f t="shared" si="8"/>
        <v>0.16955242982488516</v>
      </c>
      <c r="S64" s="203">
        <f t="shared" si="9"/>
        <v>3.7444062784444676E-2</v>
      </c>
    </row>
    <row r="65" spans="1:19" ht="16.5" thickTop="1" thickBot="1" x14ac:dyDescent="0.3">
      <c r="A65" s="204" t="s">
        <v>127</v>
      </c>
      <c r="B65" s="284">
        <v>50820</v>
      </c>
      <c r="C65" s="205">
        <v>42367</v>
      </c>
      <c r="D65" s="206">
        <f t="shared" si="0"/>
        <v>0.83366784730421095</v>
      </c>
      <c r="E65" s="207">
        <v>8783</v>
      </c>
      <c r="F65" s="205">
        <v>7222</v>
      </c>
      <c r="G65" s="206">
        <f t="shared" si="1"/>
        <v>0.82227029488785153</v>
      </c>
      <c r="H65" s="206">
        <f t="shared" si="2"/>
        <v>4.7861778435614255</v>
      </c>
      <c r="I65" s="206">
        <f t="shared" si="3"/>
        <v>4.8663805040155079</v>
      </c>
      <c r="J65" s="208">
        <f t="shared" si="4"/>
        <v>1.1397552416359424E-2</v>
      </c>
      <c r="K65" s="209">
        <v>339498</v>
      </c>
      <c r="L65" s="205">
        <v>296565</v>
      </c>
      <c r="M65" s="206">
        <f t="shared" si="5"/>
        <v>0.87353975575702947</v>
      </c>
      <c r="N65" s="207">
        <v>83643</v>
      </c>
      <c r="O65" s="205">
        <v>63894</v>
      </c>
      <c r="P65" s="206">
        <f t="shared" si="6"/>
        <v>0.76388938703776765</v>
      </c>
      <c r="Q65" s="206">
        <f t="shared" si="7"/>
        <v>3.0588931530432912</v>
      </c>
      <c r="R65" s="206">
        <f t="shared" si="8"/>
        <v>3.6415156352709177</v>
      </c>
      <c r="S65" s="208">
        <f t="shared" si="9"/>
        <v>0.10965036871926181</v>
      </c>
    </row>
    <row r="66" spans="1:19" ht="14.25" thickTop="1" x14ac:dyDescent="0.25">
      <c r="A66" s="210" t="s">
        <v>350</v>
      </c>
      <c r="B66" s="210">
        <v>30503</v>
      </c>
      <c r="C66" s="176">
        <v>25964</v>
      </c>
      <c r="D66" s="203">
        <f t="shared" si="0"/>
        <v>0.8511949644297282</v>
      </c>
      <c r="E66" s="176">
        <v>0</v>
      </c>
      <c r="F66" s="176">
        <v>0</v>
      </c>
      <c r="G66" s="203" t="str">
        <f t="shared" si="1"/>
        <v/>
      </c>
      <c r="H66" s="203" t="str">
        <f t="shared" si="2"/>
        <v/>
      </c>
      <c r="I66" s="203" t="str">
        <f t="shared" si="3"/>
        <v/>
      </c>
      <c r="J66" s="203" t="str">
        <f t="shared" si="4"/>
        <v/>
      </c>
      <c r="K66" s="176">
        <v>201704</v>
      </c>
      <c r="L66" s="176">
        <v>179256</v>
      </c>
      <c r="M66" s="203">
        <f t="shared" si="5"/>
        <v>0.8887082060841629</v>
      </c>
      <c r="N66" s="176">
        <v>1230</v>
      </c>
      <c r="O66" s="176">
        <v>743</v>
      </c>
      <c r="P66" s="203">
        <f t="shared" si="6"/>
        <v>0.60406504065040656</v>
      </c>
      <c r="Q66" s="203">
        <f t="shared" si="7"/>
        <v>162.98699186991871</v>
      </c>
      <c r="R66" s="203">
        <f t="shared" si="8"/>
        <v>240.25975773889635</v>
      </c>
      <c r="S66" s="203">
        <f t="shared" si="9"/>
        <v>0.28464316543375634</v>
      </c>
    </row>
    <row r="67" spans="1:19" x14ac:dyDescent="0.25">
      <c r="A67" s="210" t="s">
        <v>359</v>
      </c>
      <c r="B67" s="210">
        <v>14043</v>
      </c>
      <c r="C67" s="176">
        <v>11457</v>
      </c>
      <c r="D67" s="203">
        <f t="shared" si="0"/>
        <v>0.81585131382183296</v>
      </c>
      <c r="E67" s="176">
        <v>0</v>
      </c>
      <c r="F67" s="176">
        <v>0</v>
      </c>
      <c r="G67" s="203" t="str">
        <f t="shared" si="1"/>
        <v/>
      </c>
      <c r="H67" s="203" t="str">
        <f t="shared" si="2"/>
        <v/>
      </c>
      <c r="I67" s="203" t="str">
        <f t="shared" si="3"/>
        <v/>
      </c>
      <c r="J67" s="203" t="str">
        <f t="shared" si="4"/>
        <v/>
      </c>
      <c r="K67" s="176">
        <v>77091</v>
      </c>
      <c r="L67" s="176">
        <v>65973</v>
      </c>
      <c r="M67" s="203">
        <f t="shared" si="5"/>
        <v>0.85578083044713393</v>
      </c>
      <c r="N67" s="176">
        <v>0</v>
      </c>
      <c r="O67" s="176">
        <v>0</v>
      </c>
      <c r="P67" s="203" t="str">
        <f t="shared" si="6"/>
        <v/>
      </c>
      <c r="Q67" s="203" t="str">
        <f t="shared" si="7"/>
        <v/>
      </c>
      <c r="R67" s="203" t="str">
        <f t="shared" si="8"/>
        <v/>
      </c>
      <c r="S67" s="203" t="str">
        <f t="shared" si="9"/>
        <v/>
      </c>
    </row>
    <row r="68" spans="1:19" x14ac:dyDescent="0.25">
      <c r="A68" s="210" t="s">
        <v>84</v>
      </c>
      <c r="B68" s="210">
        <v>3163</v>
      </c>
      <c r="C68" s="176">
        <v>2640</v>
      </c>
      <c r="D68" s="203">
        <f t="shared" si="0"/>
        <v>0.83465064811887446</v>
      </c>
      <c r="E68" s="176">
        <v>8783</v>
      </c>
      <c r="F68" s="176">
        <v>7222</v>
      </c>
      <c r="G68" s="203">
        <f t="shared" si="1"/>
        <v>0.82227029488785153</v>
      </c>
      <c r="H68" s="203">
        <f t="shared" si="2"/>
        <v>-0.63987248092906746</v>
      </c>
      <c r="I68" s="203">
        <f t="shared" si="3"/>
        <v>-0.63445029077817772</v>
      </c>
      <c r="J68" s="203">
        <f t="shared" si="4"/>
        <v>1.2380353231022934E-2</v>
      </c>
      <c r="K68" s="176">
        <v>43348</v>
      </c>
      <c r="L68" s="176">
        <v>36185</v>
      </c>
      <c r="M68" s="203">
        <f t="shared" si="5"/>
        <v>0.83475592876257265</v>
      </c>
      <c r="N68" s="176">
        <v>81205</v>
      </c>
      <c r="O68" s="176">
        <v>62359</v>
      </c>
      <c r="P68" s="203">
        <f t="shared" si="6"/>
        <v>0.76792069453851364</v>
      </c>
      <c r="Q68" s="203">
        <f t="shared" si="7"/>
        <v>-0.46619050551074437</v>
      </c>
      <c r="R68" s="203">
        <f t="shared" si="8"/>
        <v>-0.41973091293959175</v>
      </c>
      <c r="S68" s="203">
        <f t="shared" si="9"/>
        <v>6.6835234224059015E-2</v>
      </c>
    </row>
    <row r="69" spans="1:19" x14ac:dyDescent="0.25">
      <c r="A69" s="210" t="s">
        <v>85</v>
      </c>
      <c r="B69" s="210">
        <v>2236</v>
      </c>
      <c r="C69" s="176">
        <v>1633</v>
      </c>
      <c r="D69" s="203">
        <f t="shared" si="0"/>
        <v>0.73032200357781751</v>
      </c>
      <c r="E69" s="176">
        <v>0</v>
      </c>
      <c r="F69" s="176">
        <v>0</v>
      </c>
      <c r="G69" s="203" t="str">
        <f t="shared" si="1"/>
        <v/>
      </c>
      <c r="H69" s="203" t="str">
        <f t="shared" si="2"/>
        <v/>
      </c>
      <c r="I69" s="203" t="str">
        <f t="shared" si="3"/>
        <v/>
      </c>
      <c r="J69" s="203" t="str">
        <f t="shared" si="4"/>
        <v/>
      </c>
      <c r="K69" s="176">
        <v>5644</v>
      </c>
      <c r="L69" s="176">
        <v>4394</v>
      </c>
      <c r="M69" s="203">
        <f t="shared" si="5"/>
        <v>0.7785258681785967</v>
      </c>
      <c r="N69" s="176">
        <v>0</v>
      </c>
      <c r="O69" s="176">
        <v>0</v>
      </c>
      <c r="P69" s="203" t="str">
        <f t="shared" si="6"/>
        <v/>
      </c>
      <c r="Q69" s="203" t="str">
        <f t="shared" si="7"/>
        <v/>
      </c>
      <c r="R69" s="203" t="str">
        <f t="shared" si="8"/>
        <v/>
      </c>
      <c r="S69" s="203" t="str">
        <f t="shared" si="9"/>
        <v/>
      </c>
    </row>
    <row r="70" spans="1:19" ht="14.25" thickBot="1" x14ac:dyDescent="0.3">
      <c r="A70" s="210" t="s">
        <v>351</v>
      </c>
      <c r="B70" s="210">
        <v>875</v>
      </c>
      <c r="C70" s="176">
        <v>673</v>
      </c>
      <c r="D70" s="203">
        <f t="shared" si="0"/>
        <v>0.76914285714285713</v>
      </c>
      <c r="E70" s="176">
        <v>0</v>
      </c>
      <c r="F70" s="176">
        <v>0</v>
      </c>
      <c r="G70" s="203" t="str">
        <f t="shared" si="1"/>
        <v/>
      </c>
      <c r="H70" s="203" t="str">
        <f t="shared" si="2"/>
        <v/>
      </c>
      <c r="I70" s="203" t="str">
        <f t="shared" si="3"/>
        <v/>
      </c>
      <c r="J70" s="203" t="str">
        <f t="shared" si="4"/>
        <v/>
      </c>
      <c r="K70" s="176">
        <v>11711</v>
      </c>
      <c r="L70" s="176">
        <v>10757</v>
      </c>
      <c r="M70" s="203">
        <f t="shared" si="5"/>
        <v>0.91853812654769018</v>
      </c>
      <c r="N70" s="176">
        <v>1208</v>
      </c>
      <c r="O70" s="176">
        <v>792</v>
      </c>
      <c r="P70" s="203">
        <f t="shared" si="6"/>
        <v>0.6556291390728477</v>
      </c>
      <c r="Q70" s="203">
        <f t="shared" si="7"/>
        <v>8.6945364238410594</v>
      </c>
      <c r="R70" s="203">
        <f t="shared" si="8"/>
        <v>12.582070707070708</v>
      </c>
      <c r="S70" s="203">
        <f t="shared" si="9"/>
        <v>0.26290898747484248</v>
      </c>
    </row>
    <row r="71" spans="1:19" ht="16.5" thickTop="1" thickBot="1" x14ac:dyDescent="0.3">
      <c r="A71" s="204" t="s">
        <v>125</v>
      </c>
      <c r="B71" s="284">
        <v>50002</v>
      </c>
      <c r="C71" s="205">
        <v>38462</v>
      </c>
      <c r="D71" s="206">
        <f t="shared" si="0"/>
        <v>0.76920923163073474</v>
      </c>
      <c r="E71" s="207">
        <v>47643</v>
      </c>
      <c r="F71" s="205">
        <v>38536</v>
      </c>
      <c r="G71" s="206">
        <f t="shared" si="1"/>
        <v>0.80884914887811432</v>
      </c>
      <c r="H71" s="206">
        <f t="shared" si="2"/>
        <v>4.9514094410511467E-2</v>
      </c>
      <c r="I71" s="206">
        <f t="shared" si="3"/>
        <v>-1.9202823334025787E-3</v>
      </c>
      <c r="J71" s="208">
        <f t="shared" si="4"/>
        <v>-3.9639917247379586E-2</v>
      </c>
      <c r="K71" s="209">
        <v>501630</v>
      </c>
      <c r="L71" s="205">
        <v>416003</v>
      </c>
      <c r="M71" s="206">
        <f t="shared" si="5"/>
        <v>0.82930247393497203</v>
      </c>
      <c r="N71" s="207">
        <v>379773</v>
      </c>
      <c r="O71" s="205">
        <v>314176</v>
      </c>
      <c r="P71" s="206">
        <f t="shared" si="6"/>
        <v>0.82727313421438597</v>
      </c>
      <c r="Q71" s="206">
        <f t="shared" si="7"/>
        <v>0.32086799219533768</v>
      </c>
      <c r="R71" s="206">
        <f t="shared" si="8"/>
        <v>0.32410814320635573</v>
      </c>
      <c r="S71" s="208">
        <f t="shared" si="9"/>
        <v>2.0293397205860542E-3</v>
      </c>
    </row>
    <row r="72" spans="1:19" ht="14.25" thickTop="1" x14ac:dyDescent="0.25">
      <c r="A72" s="210" t="s">
        <v>98</v>
      </c>
      <c r="B72" s="210">
        <v>34764</v>
      </c>
      <c r="C72" s="176">
        <v>26584</v>
      </c>
      <c r="D72" s="203">
        <f t="shared" si="0"/>
        <v>0.76469911402600388</v>
      </c>
      <c r="E72" s="176">
        <v>29516</v>
      </c>
      <c r="F72" s="176">
        <v>23245</v>
      </c>
      <c r="G72" s="203">
        <f t="shared" si="1"/>
        <v>0.78753896191895922</v>
      </c>
      <c r="H72" s="203">
        <f t="shared" si="2"/>
        <v>0.17780187017211002</v>
      </c>
      <c r="I72" s="203">
        <f t="shared" si="3"/>
        <v>0.14364379436437935</v>
      </c>
      <c r="J72" s="203">
        <f t="shared" si="4"/>
        <v>-2.2839847892955345E-2</v>
      </c>
      <c r="K72" s="176">
        <v>343000</v>
      </c>
      <c r="L72" s="176">
        <v>285946</v>
      </c>
      <c r="M72" s="203">
        <f t="shared" si="5"/>
        <v>0.83366180758017494</v>
      </c>
      <c r="N72" s="176">
        <v>255416</v>
      </c>
      <c r="O72" s="176">
        <v>207796</v>
      </c>
      <c r="P72" s="203">
        <f t="shared" si="6"/>
        <v>0.81355905659786387</v>
      </c>
      <c r="Q72" s="203">
        <f t="shared" si="7"/>
        <v>0.34290725718044279</v>
      </c>
      <c r="R72" s="203">
        <f t="shared" si="8"/>
        <v>0.3760900113572927</v>
      </c>
      <c r="S72" s="203">
        <f t="shared" si="9"/>
        <v>2.0102750982311068E-2</v>
      </c>
    </row>
    <row r="73" spans="1:19" x14ac:dyDescent="0.25">
      <c r="A73" s="210" t="s">
        <v>103</v>
      </c>
      <c r="B73" s="210">
        <v>8658</v>
      </c>
      <c r="C73" s="176">
        <v>6382</v>
      </c>
      <c r="D73" s="203">
        <f t="shared" ref="D73:D136" si="10">IFERROR(C73/B73,"")</f>
        <v>0.73712173712173712</v>
      </c>
      <c r="E73" s="176">
        <v>7110</v>
      </c>
      <c r="F73" s="176">
        <v>5457</v>
      </c>
      <c r="G73" s="203">
        <f t="shared" ref="G73:G136" si="11">IFERROR(F73/E73,"")</f>
        <v>0.76751054852320677</v>
      </c>
      <c r="H73" s="203">
        <f t="shared" ref="H73:H136" si="12">IFERROR(B73/E73-1,"")</f>
        <v>0.21772151898734182</v>
      </c>
      <c r="I73" s="203">
        <f t="shared" ref="I73:I136" si="13">IFERROR(C73/F73-1,"")</f>
        <v>0.16950705515851205</v>
      </c>
      <c r="J73" s="203">
        <f t="shared" ref="J73:J136" si="14">IFERROR(D73-G73,"")</f>
        <v>-3.0388811401469651E-2</v>
      </c>
      <c r="K73" s="176">
        <v>78684</v>
      </c>
      <c r="L73" s="176">
        <v>59437</v>
      </c>
      <c r="M73" s="203">
        <f t="shared" ref="M73:M136" si="15">IFERROR(L73/K73,"")</f>
        <v>0.75538864318031618</v>
      </c>
      <c r="N73" s="176">
        <v>68586</v>
      </c>
      <c r="O73" s="176">
        <v>57106</v>
      </c>
      <c r="P73" s="203">
        <f t="shared" ref="P73:P136" si="16">IFERROR(O73/N73,"")</f>
        <v>0.83261890181669729</v>
      </c>
      <c r="Q73" s="203">
        <f t="shared" ref="Q73:Q136" si="17">IFERROR(K73/N73-1,"")</f>
        <v>0.14723121336715939</v>
      </c>
      <c r="R73" s="203">
        <f t="shared" ref="R73:R136" si="18">IFERROR(L73/O73-1,"")</f>
        <v>4.0818828144153052E-2</v>
      </c>
      <c r="S73" s="203">
        <f t="shared" ref="S73:S136" si="19">IFERROR(M73-P73,"")</f>
        <v>-7.7230258636381111E-2</v>
      </c>
    </row>
    <row r="74" spans="1:19" ht="14.25" thickBot="1" x14ac:dyDescent="0.3">
      <c r="A74" s="210" t="s">
        <v>84</v>
      </c>
      <c r="B74" s="210">
        <v>6580</v>
      </c>
      <c r="C74" s="176">
        <v>5496</v>
      </c>
      <c r="D74" s="203">
        <f t="shared" si="10"/>
        <v>0.835258358662614</v>
      </c>
      <c r="E74" s="176">
        <v>11017</v>
      </c>
      <c r="F74" s="176">
        <v>9834</v>
      </c>
      <c r="G74" s="203">
        <f t="shared" si="11"/>
        <v>0.89262049559771262</v>
      </c>
      <c r="H74" s="203">
        <f t="shared" si="12"/>
        <v>-0.40274121811745489</v>
      </c>
      <c r="I74" s="203">
        <f t="shared" si="13"/>
        <v>-0.44112263575350819</v>
      </c>
      <c r="J74" s="203">
        <f t="shared" si="14"/>
        <v>-5.7362136935098618E-2</v>
      </c>
      <c r="K74" s="176">
        <v>79946</v>
      </c>
      <c r="L74" s="176">
        <v>70620</v>
      </c>
      <c r="M74" s="203">
        <f t="shared" si="15"/>
        <v>0.88334625872463912</v>
      </c>
      <c r="N74" s="176">
        <v>55771</v>
      </c>
      <c r="O74" s="176">
        <v>49274</v>
      </c>
      <c r="P74" s="203">
        <f t="shared" si="16"/>
        <v>0.88350576464470787</v>
      </c>
      <c r="Q74" s="203">
        <f t="shared" si="17"/>
        <v>0.43346900719011683</v>
      </c>
      <c r="R74" s="203">
        <f t="shared" si="18"/>
        <v>0.43321021228233958</v>
      </c>
      <c r="S74" s="203">
        <f t="shared" si="19"/>
        <v>-1.5950592006874764E-4</v>
      </c>
    </row>
    <row r="75" spans="1:19" ht="16.5" thickTop="1" thickBot="1" x14ac:dyDescent="0.3">
      <c r="A75" s="204" t="s">
        <v>126</v>
      </c>
      <c r="B75" s="284">
        <v>46438</v>
      </c>
      <c r="C75" s="205">
        <v>39489</v>
      </c>
      <c r="D75" s="206">
        <f t="shared" si="10"/>
        <v>0.85035961927731596</v>
      </c>
      <c r="E75" s="207">
        <v>34927</v>
      </c>
      <c r="F75" s="205">
        <v>31351</v>
      </c>
      <c r="G75" s="206">
        <f t="shared" si="11"/>
        <v>0.89761502562487472</v>
      </c>
      <c r="H75" s="206">
        <f t="shared" si="12"/>
        <v>0.32957310962865405</v>
      </c>
      <c r="I75" s="206">
        <f t="shared" si="13"/>
        <v>0.25957704698414719</v>
      </c>
      <c r="J75" s="208">
        <f t="shared" si="14"/>
        <v>-4.7255406347558759E-2</v>
      </c>
      <c r="K75" s="209">
        <v>435712</v>
      </c>
      <c r="L75" s="205">
        <v>353936</v>
      </c>
      <c r="M75" s="206">
        <f t="shared" si="15"/>
        <v>0.81231639247943599</v>
      </c>
      <c r="N75" s="207">
        <v>363361</v>
      </c>
      <c r="O75" s="205">
        <v>315506</v>
      </c>
      <c r="P75" s="206">
        <f t="shared" si="16"/>
        <v>0.86829901943246524</v>
      </c>
      <c r="Q75" s="206">
        <f t="shared" si="17"/>
        <v>0.19911603061418259</v>
      </c>
      <c r="R75" s="206">
        <f t="shared" si="18"/>
        <v>0.12180433969560012</v>
      </c>
      <c r="S75" s="208">
        <f t="shared" si="19"/>
        <v>-5.5982626953029246E-2</v>
      </c>
    </row>
    <row r="76" spans="1:19" ht="14.25" thickTop="1" x14ac:dyDescent="0.25">
      <c r="A76" s="210" t="s">
        <v>84</v>
      </c>
      <c r="B76" s="210">
        <v>31978</v>
      </c>
      <c r="C76" s="176">
        <v>26545</v>
      </c>
      <c r="D76" s="203">
        <f t="shared" si="10"/>
        <v>0.83010194508724744</v>
      </c>
      <c r="E76" s="176">
        <v>24403</v>
      </c>
      <c r="F76" s="176">
        <v>22589</v>
      </c>
      <c r="G76" s="203">
        <f t="shared" si="11"/>
        <v>0.92566487726918822</v>
      </c>
      <c r="H76" s="203">
        <f t="shared" si="12"/>
        <v>0.31041265418186281</v>
      </c>
      <c r="I76" s="203">
        <f t="shared" si="13"/>
        <v>0.17512948780379833</v>
      </c>
      <c r="J76" s="203">
        <f t="shared" si="14"/>
        <v>-9.5562932181940785E-2</v>
      </c>
      <c r="K76" s="176">
        <v>312916</v>
      </c>
      <c r="L76" s="176">
        <v>255322</v>
      </c>
      <c r="M76" s="203">
        <f t="shared" si="15"/>
        <v>0.81594421506091086</v>
      </c>
      <c r="N76" s="176">
        <v>253061</v>
      </c>
      <c r="O76" s="176">
        <v>226894</v>
      </c>
      <c r="P76" s="203">
        <f t="shared" si="16"/>
        <v>0.89659805343375709</v>
      </c>
      <c r="Q76" s="203">
        <f t="shared" si="17"/>
        <v>0.23652400014225816</v>
      </c>
      <c r="R76" s="203">
        <f t="shared" si="18"/>
        <v>0.12529198656641438</v>
      </c>
      <c r="S76" s="203">
        <f t="shared" si="19"/>
        <v>-8.0653838372846232E-2</v>
      </c>
    </row>
    <row r="77" spans="1:19" x14ac:dyDescent="0.25">
      <c r="A77" s="210" t="s">
        <v>103</v>
      </c>
      <c r="B77" s="210">
        <v>14460</v>
      </c>
      <c r="C77" s="176">
        <v>12944</v>
      </c>
      <c r="D77" s="203">
        <f t="shared" si="10"/>
        <v>0.89515905947441221</v>
      </c>
      <c r="E77" s="176">
        <v>10524</v>
      </c>
      <c r="F77" s="176">
        <v>8762</v>
      </c>
      <c r="G77" s="203">
        <f t="shared" si="11"/>
        <v>0.8325731660965412</v>
      </c>
      <c r="H77" s="203">
        <f t="shared" si="12"/>
        <v>0.37400228050171047</v>
      </c>
      <c r="I77" s="203">
        <f t="shared" si="13"/>
        <v>0.47728829034467024</v>
      </c>
      <c r="J77" s="203">
        <f t="shared" si="14"/>
        <v>6.2585893377871016E-2</v>
      </c>
      <c r="K77" s="176">
        <v>120192</v>
      </c>
      <c r="L77" s="176">
        <v>96892</v>
      </c>
      <c r="M77" s="203">
        <f t="shared" si="15"/>
        <v>0.80614350372736954</v>
      </c>
      <c r="N77" s="176">
        <v>107736</v>
      </c>
      <c r="O77" s="176">
        <v>87147</v>
      </c>
      <c r="P77" s="203">
        <f t="shared" si="16"/>
        <v>0.80889396302071725</v>
      </c>
      <c r="Q77" s="203">
        <f t="shared" si="17"/>
        <v>0.11561595010024495</v>
      </c>
      <c r="R77" s="203">
        <f t="shared" si="18"/>
        <v>0.11182255269831431</v>
      </c>
      <c r="S77" s="203">
        <f t="shared" si="19"/>
        <v>-2.7504592933477179E-3</v>
      </c>
    </row>
    <row r="78" spans="1:19" x14ac:dyDescent="0.25">
      <c r="A78" s="210" t="s">
        <v>350</v>
      </c>
      <c r="B78" s="210">
        <v>0</v>
      </c>
      <c r="C78" s="176">
        <v>0</v>
      </c>
      <c r="D78" s="203" t="str">
        <f t="shared" si="10"/>
        <v/>
      </c>
      <c r="E78" s="176">
        <v>0</v>
      </c>
      <c r="F78" s="176">
        <v>0</v>
      </c>
      <c r="G78" s="203" t="str">
        <f t="shared" si="11"/>
        <v/>
      </c>
      <c r="H78" s="203" t="str">
        <f t="shared" si="12"/>
        <v/>
      </c>
      <c r="I78" s="203" t="str">
        <f t="shared" si="13"/>
        <v/>
      </c>
      <c r="J78" s="203" t="str">
        <f t="shared" si="14"/>
        <v/>
      </c>
      <c r="K78" s="176">
        <v>0</v>
      </c>
      <c r="L78" s="176">
        <v>0</v>
      </c>
      <c r="M78" s="203" t="str">
        <f t="shared" si="15"/>
        <v/>
      </c>
      <c r="N78" s="176">
        <v>196</v>
      </c>
      <c r="O78" s="176">
        <v>87</v>
      </c>
      <c r="P78" s="203">
        <f t="shared" si="16"/>
        <v>0.44387755102040816</v>
      </c>
      <c r="Q78" s="203">
        <f t="shared" si="17"/>
        <v>-1</v>
      </c>
      <c r="R78" s="203">
        <f t="shared" si="18"/>
        <v>-1</v>
      </c>
      <c r="S78" s="203" t="str">
        <f t="shared" si="19"/>
        <v/>
      </c>
    </row>
    <row r="79" spans="1:19" x14ac:dyDescent="0.25">
      <c r="A79" s="210" t="s">
        <v>98</v>
      </c>
      <c r="B79" s="210">
        <v>0</v>
      </c>
      <c r="C79" s="176">
        <v>0</v>
      </c>
      <c r="D79" s="203" t="str">
        <f t="shared" si="10"/>
        <v/>
      </c>
      <c r="E79" s="176">
        <v>0</v>
      </c>
      <c r="F79" s="176">
        <v>0</v>
      </c>
      <c r="G79" s="203" t="str">
        <f t="shared" si="11"/>
        <v/>
      </c>
      <c r="H79" s="203" t="str">
        <f t="shared" si="12"/>
        <v/>
      </c>
      <c r="I79" s="203" t="str">
        <f t="shared" si="13"/>
        <v/>
      </c>
      <c r="J79" s="203" t="str">
        <f t="shared" si="14"/>
        <v/>
      </c>
      <c r="K79" s="176">
        <v>2036</v>
      </c>
      <c r="L79" s="176">
        <v>1248</v>
      </c>
      <c r="M79" s="203">
        <f t="shared" si="15"/>
        <v>0.61296660117878188</v>
      </c>
      <c r="N79" s="176">
        <v>1800</v>
      </c>
      <c r="O79" s="176">
        <v>1062</v>
      </c>
      <c r="P79" s="203">
        <f t="shared" si="16"/>
        <v>0.59</v>
      </c>
      <c r="Q79" s="203">
        <f t="shared" si="17"/>
        <v>0.13111111111111118</v>
      </c>
      <c r="R79" s="203">
        <f t="shared" si="18"/>
        <v>0.17514124293785316</v>
      </c>
      <c r="S79" s="203">
        <f t="shared" si="19"/>
        <v>2.2966601178781909E-2</v>
      </c>
    </row>
    <row r="80" spans="1:19" ht="14.25" thickBot="1" x14ac:dyDescent="0.3">
      <c r="A80" s="210" t="s">
        <v>85</v>
      </c>
      <c r="B80" s="210">
        <v>0</v>
      </c>
      <c r="C80" s="176">
        <v>0</v>
      </c>
      <c r="D80" s="203" t="str">
        <f t="shared" si="10"/>
        <v/>
      </c>
      <c r="E80" s="176">
        <v>0</v>
      </c>
      <c r="F80" s="176">
        <v>0</v>
      </c>
      <c r="G80" s="203" t="str">
        <f t="shared" si="11"/>
        <v/>
      </c>
      <c r="H80" s="203" t="str">
        <f t="shared" si="12"/>
        <v/>
      </c>
      <c r="I80" s="203" t="str">
        <f t="shared" si="13"/>
        <v/>
      </c>
      <c r="J80" s="203" t="str">
        <f t="shared" si="14"/>
        <v/>
      </c>
      <c r="K80" s="176">
        <v>568</v>
      </c>
      <c r="L80" s="176">
        <v>474</v>
      </c>
      <c r="M80" s="203">
        <f t="shared" si="15"/>
        <v>0.83450704225352113</v>
      </c>
      <c r="N80" s="176">
        <v>568</v>
      </c>
      <c r="O80" s="176">
        <v>316</v>
      </c>
      <c r="P80" s="203">
        <f t="shared" si="16"/>
        <v>0.55633802816901412</v>
      </c>
      <c r="Q80" s="203">
        <f t="shared" si="17"/>
        <v>0</v>
      </c>
      <c r="R80" s="203">
        <f t="shared" si="18"/>
        <v>0.5</v>
      </c>
      <c r="S80" s="203">
        <f t="shared" si="19"/>
        <v>0.278169014084507</v>
      </c>
    </row>
    <row r="81" spans="1:19" ht="16.5" thickTop="1" thickBot="1" x14ac:dyDescent="0.3">
      <c r="A81" s="204" t="s">
        <v>131</v>
      </c>
      <c r="B81" s="284">
        <v>40701</v>
      </c>
      <c r="C81" s="205">
        <v>28380</v>
      </c>
      <c r="D81" s="206">
        <f t="shared" si="10"/>
        <v>0.69728016510650848</v>
      </c>
      <c r="E81" s="207">
        <v>36245</v>
      </c>
      <c r="F81" s="205">
        <v>28540</v>
      </c>
      <c r="G81" s="206">
        <f t="shared" si="11"/>
        <v>0.78741895433852949</v>
      </c>
      <c r="H81" s="206">
        <f t="shared" si="12"/>
        <v>0.12294109532349284</v>
      </c>
      <c r="I81" s="206">
        <f t="shared" si="13"/>
        <v>-5.606166783461819E-3</v>
      </c>
      <c r="J81" s="208">
        <f t="shared" si="14"/>
        <v>-9.013878923202101E-2</v>
      </c>
      <c r="K81" s="209">
        <v>327921</v>
      </c>
      <c r="L81" s="205">
        <v>247458</v>
      </c>
      <c r="M81" s="206">
        <f t="shared" si="15"/>
        <v>0.7546268765952775</v>
      </c>
      <c r="N81" s="207">
        <v>341795</v>
      </c>
      <c r="O81" s="205">
        <v>262463</v>
      </c>
      <c r="P81" s="206">
        <f t="shared" si="16"/>
        <v>0.76789596102927193</v>
      </c>
      <c r="Q81" s="206">
        <f t="shared" si="17"/>
        <v>-4.05915826738249E-2</v>
      </c>
      <c r="R81" s="206">
        <f t="shared" si="18"/>
        <v>-5.716996300430921E-2</v>
      </c>
      <c r="S81" s="208">
        <f t="shared" si="19"/>
        <v>-1.3269084433994438E-2</v>
      </c>
    </row>
    <row r="82" spans="1:19" ht="14.25" thickTop="1" x14ac:dyDescent="0.25">
      <c r="A82" s="210" t="s">
        <v>350</v>
      </c>
      <c r="B82" s="210">
        <v>20004</v>
      </c>
      <c r="C82" s="176">
        <v>15211</v>
      </c>
      <c r="D82" s="203">
        <f t="shared" si="10"/>
        <v>0.76039792041591681</v>
      </c>
      <c r="E82" s="176">
        <v>14688</v>
      </c>
      <c r="F82" s="176">
        <v>11031</v>
      </c>
      <c r="G82" s="203">
        <f t="shared" si="11"/>
        <v>0.75102124183006536</v>
      </c>
      <c r="H82" s="203">
        <f t="shared" si="12"/>
        <v>0.36192810457516345</v>
      </c>
      <c r="I82" s="203">
        <f t="shared" si="13"/>
        <v>0.37893210044420278</v>
      </c>
      <c r="J82" s="203">
        <f t="shared" si="14"/>
        <v>9.3766785858514501E-3</v>
      </c>
      <c r="K82" s="176">
        <v>172661</v>
      </c>
      <c r="L82" s="176">
        <v>134240</v>
      </c>
      <c r="M82" s="203">
        <f t="shared" si="15"/>
        <v>0.77747725311448446</v>
      </c>
      <c r="N82" s="176">
        <v>132530</v>
      </c>
      <c r="O82" s="176">
        <v>99747</v>
      </c>
      <c r="P82" s="203">
        <f t="shared" si="16"/>
        <v>0.75263713876103522</v>
      </c>
      <c r="Q82" s="203">
        <f t="shared" si="17"/>
        <v>0.30280691164264706</v>
      </c>
      <c r="R82" s="203">
        <f t="shared" si="18"/>
        <v>0.34580488636249718</v>
      </c>
      <c r="S82" s="203">
        <f t="shared" si="19"/>
        <v>2.4840114353449239E-2</v>
      </c>
    </row>
    <row r="83" spans="1:19" x14ac:dyDescent="0.25">
      <c r="A83" s="210" t="s">
        <v>359</v>
      </c>
      <c r="B83" s="210">
        <v>13397</v>
      </c>
      <c r="C83" s="176">
        <v>8972</v>
      </c>
      <c r="D83" s="203">
        <f t="shared" si="10"/>
        <v>0.66970217212808836</v>
      </c>
      <c r="E83" s="176">
        <v>0</v>
      </c>
      <c r="F83" s="176">
        <v>0</v>
      </c>
      <c r="G83" s="203" t="str">
        <f t="shared" si="11"/>
        <v/>
      </c>
      <c r="H83" s="203" t="str">
        <f t="shared" si="12"/>
        <v/>
      </c>
      <c r="I83" s="203" t="str">
        <f t="shared" si="13"/>
        <v/>
      </c>
      <c r="J83" s="203" t="str">
        <f t="shared" si="14"/>
        <v/>
      </c>
      <c r="K83" s="176">
        <v>49866</v>
      </c>
      <c r="L83" s="176">
        <v>39669</v>
      </c>
      <c r="M83" s="203">
        <f t="shared" si="15"/>
        <v>0.79551197208518831</v>
      </c>
      <c r="N83" s="176">
        <v>0</v>
      </c>
      <c r="O83" s="176">
        <v>0</v>
      </c>
      <c r="P83" s="203" t="str">
        <f t="shared" si="16"/>
        <v/>
      </c>
      <c r="Q83" s="203" t="str">
        <f t="shared" si="17"/>
        <v/>
      </c>
      <c r="R83" s="203" t="str">
        <f t="shared" si="18"/>
        <v/>
      </c>
      <c r="S83" s="203" t="str">
        <f t="shared" si="19"/>
        <v/>
      </c>
    </row>
    <row r="84" spans="1:19" x14ac:dyDescent="0.25">
      <c r="A84" s="210" t="s">
        <v>103</v>
      </c>
      <c r="B84" s="210">
        <v>7164</v>
      </c>
      <c r="C84" s="176">
        <v>4129</v>
      </c>
      <c r="D84" s="203">
        <f t="shared" si="10"/>
        <v>0.57635399218313788</v>
      </c>
      <c r="E84" s="176">
        <v>13164</v>
      </c>
      <c r="F84" s="176">
        <v>10402</v>
      </c>
      <c r="G84" s="203">
        <f t="shared" si="11"/>
        <v>0.79018535399574596</v>
      </c>
      <c r="H84" s="203">
        <f t="shared" si="12"/>
        <v>-0.45578851412944399</v>
      </c>
      <c r="I84" s="203">
        <f t="shared" si="13"/>
        <v>-0.60305710440299942</v>
      </c>
      <c r="J84" s="203">
        <f t="shared" si="14"/>
        <v>-0.21383136181260809</v>
      </c>
      <c r="K84" s="176">
        <v>66624</v>
      </c>
      <c r="L84" s="176">
        <v>43673</v>
      </c>
      <c r="M84" s="203">
        <f t="shared" si="15"/>
        <v>0.6555145292987512</v>
      </c>
      <c r="N84" s="176">
        <v>125850</v>
      </c>
      <c r="O84" s="176">
        <v>91342</v>
      </c>
      <c r="P84" s="203">
        <f t="shared" si="16"/>
        <v>0.72580055621771955</v>
      </c>
      <c r="Q84" s="203">
        <f t="shared" si="17"/>
        <v>-0.47060786650774733</v>
      </c>
      <c r="R84" s="203">
        <f t="shared" si="18"/>
        <v>-0.52187383678920973</v>
      </c>
      <c r="S84" s="203">
        <f t="shared" si="19"/>
        <v>-7.0286026918968347E-2</v>
      </c>
    </row>
    <row r="85" spans="1:19" ht="14.25" thickBot="1" x14ac:dyDescent="0.3">
      <c r="A85" s="210" t="s">
        <v>84</v>
      </c>
      <c r="B85" s="210">
        <v>136</v>
      </c>
      <c r="C85" s="176">
        <v>68</v>
      </c>
      <c r="D85" s="203">
        <f t="shared" si="10"/>
        <v>0.5</v>
      </c>
      <c r="E85" s="176">
        <v>8393</v>
      </c>
      <c r="F85" s="176">
        <v>7107</v>
      </c>
      <c r="G85" s="203">
        <f t="shared" si="11"/>
        <v>0.8467770761348743</v>
      </c>
      <c r="H85" s="203">
        <f t="shared" si="12"/>
        <v>-0.9837960204932682</v>
      </c>
      <c r="I85" s="203">
        <f t="shared" si="13"/>
        <v>-0.9904319684817785</v>
      </c>
      <c r="J85" s="203">
        <f t="shared" si="14"/>
        <v>-0.3467770761348743</v>
      </c>
      <c r="K85" s="176">
        <v>38770</v>
      </c>
      <c r="L85" s="176">
        <v>29876</v>
      </c>
      <c r="M85" s="203">
        <f t="shared" si="15"/>
        <v>0.77059582151147799</v>
      </c>
      <c r="N85" s="176">
        <v>83415</v>
      </c>
      <c r="O85" s="176">
        <v>71374</v>
      </c>
      <c r="P85" s="203">
        <f t="shared" si="16"/>
        <v>0.85564946352574478</v>
      </c>
      <c r="Q85" s="203">
        <f t="shared" si="17"/>
        <v>-0.53521548882095549</v>
      </c>
      <c r="R85" s="203">
        <f t="shared" si="18"/>
        <v>-0.58141620197831145</v>
      </c>
      <c r="S85" s="203">
        <f t="shared" si="19"/>
        <v>-8.5053642014266795E-2</v>
      </c>
    </row>
    <row r="86" spans="1:19" ht="16.5" thickTop="1" thickBot="1" x14ac:dyDescent="0.3">
      <c r="A86" s="204" t="s">
        <v>130</v>
      </c>
      <c r="B86" s="284">
        <v>38214</v>
      </c>
      <c r="C86" s="205">
        <v>31386</v>
      </c>
      <c r="D86" s="206">
        <f t="shared" si="10"/>
        <v>0.82132202857591463</v>
      </c>
      <c r="E86" s="207">
        <v>33780</v>
      </c>
      <c r="F86" s="205">
        <v>26669</v>
      </c>
      <c r="G86" s="206">
        <f t="shared" si="11"/>
        <v>0.78949082297217288</v>
      </c>
      <c r="H86" s="206">
        <f t="shared" si="12"/>
        <v>0.13126110124333934</v>
      </c>
      <c r="I86" s="206">
        <f t="shared" si="13"/>
        <v>0.17687202369792643</v>
      </c>
      <c r="J86" s="208">
        <f t="shared" si="14"/>
        <v>3.1831205603741752E-2</v>
      </c>
      <c r="K86" s="209">
        <v>347756</v>
      </c>
      <c r="L86" s="205">
        <v>297152</v>
      </c>
      <c r="M86" s="206">
        <f t="shared" si="15"/>
        <v>0.85448417856198022</v>
      </c>
      <c r="N86" s="207">
        <v>232047</v>
      </c>
      <c r="O86" s="205">
        <v>196646</v>
      </c>
      <c r="P86" s="206">
        <f t="shared" si="16"/>
        <v>0.8474403892314919</v>
      </c>
      <c r="Q86" s="206">
        <f t="shared" si="17"/>
        <v>0.49864467112266042</v>
      </c>
      <c r="R86" s="206">
        <f t="shared" si="18"/>
        <v>0.51110116656326587</v>
      </c>
      <c r="S86" s="208">
        <f t="shared" si="19"/>
        <v>7.0437893304883259E-3</v>
      </c>
    </row>
    <row r="87" spans="1:19" ht="14.25" thickTop="1" x14ac:dyDescent="0.25">
      <c r="A87" s="210" t="s">
        <v>98</v>
      </c>
      <c r="B87" s="210">
        <v>15728</v>
      </c>
      <c r="C87" s="176">
        <v>12382</v>
      </c>
      <c r="D87" s="203">
        <f t="shared" si="10"/>
        <v>0.78725839267548325</v>
      </c>
      <c r="E87" s="176">
        <v>0</v>
      </c>
      <c r="F87" s="176">
        <v>0</v>
      </c>
      <c r="G87" s="203" t="str">
        <f t="shared" si="11"/>
        <v/>
      </c>
      <c r="H87" s="203" t="str">
        <f t="shared" si="12"/>
        <v/>
      </c>
      <c r="I87" s="203" t="str">
        <f t="shared" si="13"/>
        <v/>
      </c>
      <c r="J87" s="203" t="str">
        <f t="shared" si="14"/>
        <v/>
      </c>
      <c r="K87" s="176">
        <v>56924</v>
      </c>
      <c r="L87" s="176">
        <v>46892</v>
      </c>
      <c r="M87" s="203">
        <f t="shared" si="15"/>
        <v>0.82376502002670227</v>
      </c>
      <c r="N87" s="176">
        <v>1800</v>
      </c>
      <c r="O87" s="176">
        <v>1414</v>
      </c>
      <c r="P87" s="203">
        <f t="shared" si="16"/>
        <v>0.78555555555555556</v>
      </c>
      <c r="Q87" s="203">
        <f t="shared" si="17"/>
        <v>30.624444444444446</v>
      </c>
      <c r="R87" s="203">
        <f t="shared" si="18"/>
        <v>32.162659123055164</v>
      </c>
      <c r="S87" s="203">
        <f t="shared" si="19"/>
        <v>3.8209464471146704E-2</v>
      </c>
    </row>
    <row r="88" spans="1:19" x14ac:dyDescent="0.25">
      <c r="A88" s="210" t="s">
        <v>84</v>
      </c>
      <c r="B88" s="210">
        <v>12820</v>
      </c>
      <c r="C88" s="176">
        <v>11420</v>
      </c>
      <c r="D88" s="203">
        <f t="shared" si="10"/>
        <v>0.89079563182527299</v>
      </c>
      <c r="E88" s="176">
        <v>27246</v>
      </c>
      <c r="F88" s="176">
        <v>21587</v>
      </c>
      <c r="G88" s="203">
        <f t="shared" si="11"/>
        <v>0.7922997871247156</v>
      </c>
      <c r="H88" s="203">
        <f t="shared" si="12"/>
        <v>-0.52947221610511641</v>
      </c>
      <c r="I88" s="203">
        <f t="shared" si="13"/>
        <v>-0.47097790336776768</v>
      </c>
      <c r="J88" s="203">
        <f t="shared" si="14"/>
        <v>9.8495844700557389E-2</v>
      </c>
      <c r="K88" s="176">
        <v>203364</v>
      </c>
      <c r="L88" s="176">
        <v>178435</v>
      </c>
      <c r="M88" s="203">
        <f t="shared" si="15"/>
        <v>0.87741684860643965</v>
      </c>
      <c r="N88" s="176">
        <v>171453</v>
      </c>
      <c r="O88" s="176">
        <v>147655</v>
      </c>
      <c r="P88" s="203">
        <f t="shared" si="16"/>
        <v>0.86119811260228751</v>
      </c>
      <c r="Q88" s="203">
        <f t="shared" si="17"/>
        <v>0.18612097776066916</v>
      </c>
      <c r="R88" s="203">
        <f t="shared" si="18"/>
        <v>0.20845890758863561</v>
      </c>
      <c r="S88" s="203">
        <f t="shared" si="19"/>
        <v>1.6218736004152134E-2</v>
      </c>
    </row>
    <row r="89" spans="1:19" ht="14.25" thickBot="1" x14ac:dyDescent="0.3">
      <c r="A89" s="210" t="s">
        <v>103</v>
      </c>
      <c r="B89" s="210">
        <v>9666</v>
      </c>
      <c r="C89" s="176">
        <v>7584</v>
      </c>
      <c r="D89" s="203">
        <f t="shared" si="10"/>
        <v>0.78460583488516444</v>
      </c>
      <c r="E89" s="176">
        <v>6534</v>
      </c>
      <c r="F89" s="176">
        <v>5082</v>
      </c>
      <c r="G89" s="203">
        <f t="shared" si="11"/>
        <v>0.77777777777777779</v>
      </c>
      <c r="H89" s="203">
        <f t="shared" si="12"/>
        <v>0.47933884297520657</v>
      </c>
      <c r="I89" s="203">
        <f t="shared" si="13"/>
        <v>0.49232585596221967</v>
      </c>
      <c r="J89" s="203">
        <f t="shared" si="14"/>
        <v>6.8280571073866536E-3</v>
      </c>
      <c r="K89" s="176">
        <v>87468</v>
      </c>
      <c r="L89" s="176">
        <v>71825</v>
      </c>
      <c r="M89" s="203">
        <f t="shared" si="15"/>
        <v>0.82115745186811173</v>
      </c>
      <c r="N89" s="176">
        <v>58794</v>
      </c>
      <c r="O89" s="176">
        <v>47577</v>
      </c>
      <c r="P89" s="203">
        <f t="shared" si="16"/>
        <v>0.80921522604347385</v>
      </c>
      <c r="Q89" s="203">
        <f t="shared" si="17"/>
        <v>0.48770282681906307</v>
      </c>
      <c r="R89" s="203">
        <f t="shared" si="18"/>
        <v>0.50965802803875815</v>
      </c>
      <c r="S89" s="203">
        <f t="shared" si="19"/>
        <v>1.1942225824637887E-2</v>
      </c>
    </row>
    <row r="90" spans="1:19" ht="16.5" thickTop="1" thickBot="1" x14ac:dyDescent="0.3">
      <c r="A90" s="204" t="s">
        <v>128</v>
      </c>
      <c r="B90" s="284">
        <v>38004</v>
      </c>
      <c r="C90" s="205">
        <v>32911</v>
      </c>
      <c r="D90" s="206">
        <f t="shared" si="10"/>
        <v>0.86598779075886745</v>
      </c>
      <c r="E90" s="207">
        <v>25476</v>
      </c>
      <c r="F90" s="205">
        <v>21547</v>
      </c>
      <c r="G90" s="206">
        <f t="shared" si="11"/>
        <v>0.84577641701994033</v>
      </c>
      <c r="H90" s="206">
        <f t="shared" si="12"/>
        <v>0.49175694771549683</v>
      </c>
      <c r="I90" s="206">
        <f t="shared" si="13"/>
        <v>0.52740520722142303</v>
      </c>
      <c r="J90" s="208">
        <f t="shared" si="14"/>
        <v>2.0211373738927119E-2</v>
      </c>
      <c r="K90" s="209">
        <v>343292</v>
      </c>
      <c r="L90" s="205">
        <v>302673</v>
      </c>
      <c r="M90" s="206">
        <f t="shared" si="15"/>
        <v>0.88167798841802314</v>
      </c>
      <c r="N90" s="207">
        <v>285084</v>
      </c>
      <c r="O90" s="205">
        <v>245125</v>
      </c>
      <c r="P90" s="206">
        <f t="shared" si="16"/>
        <v>0.85983429445356452</v>
      </c>
      <c r="Q90" s="206">
        <f t="shared" si="17"/>
        <v>0.20417841758920185</v>
      </c>
      <c r="R90" s="206">
        <f t="shared" si="18"/>
        <v>0.2347700152983172</v>
      </c>
      <c r="S90" s="208">
        <f t="shared" si="19"/>
        <v>2.1843693964458621E-2</v>
      </c>
    </row>
    <row r="91" spans="1:19" ht="14.25" thickTop="1" x14ac:dyDescent="0.25">
      <c r="A91" s="210" t="s">
        <v>98</v>
      </c>
      <c r="B91" s="210">
        <v>27024</v>
      </c>
      <c r="C91" s="176">
        <v>24043</v>
      </c>
      <c r="D91" s="203">
        <f t="shared" si="10"/>
        <v>0.88969064535227949</v>
      </c>
      <c r="E91" s="176">
        <v>14880</v>
      </c>
      <c r="F91" s="176">
        <v>12502</v>
      </c>
      <c r="G91" s="203">
        <f t="shared" si="11"/>
        <v>0.84018817204301077</v>
      </c>
      <c r="H91" s="203">
        <f t="shared" si="12"/>
        <v>0.81612903225806455</v>
      </c>
      <c r="I91" s="203">
        <f t="shared" si="13"/>
        <v>0.92313229883218684</v>
      </c>
      <c r="J91" s="203">
        <f t="shared" si="14"/>
        <v>4.9502473309268713E-2</v>
      </c>
      <c r="K91" s="176">
        <v>226988</v>
      </c>
      <c r="L91" s="176">
        <v>204781</v>
      </c>
      <c r="M91" s="203">
        <f t="shared" si="15"/>
        <v>0.9021666343595256</v>
      </c>
      <c r="N91" s="176">
        <v>174720</v>
      </c>
      <c r="O91" s="176">
        <v>150360</v>
      </c>
      <c r="P91" s="203">
        <f t="shared" si="16"/>
        <v>0.86057692307692313</v>
      </c>
      <c r="Q91" s="203">
        <f t="shared" si="17"/>
        <v>0.29915293040293034</v>
      </c>
      <c r="R91" s="203">
        <f t="shared" si="18"/>
        <v>0.36193801542963544</v>
      </c>
      <c r="S91" s="203">
        <f t="shared" si="19"/>
        <v>4.1589711282602471E-2</v>
      </c>
    </row>
    <row r="92" spans="1:19" x14ac:dyDescent="0.25">
      <c r="A92" s="210" t="s">
        <v>103</v>
      </c>
      <c r="B92" s="210">
        <v>10980</v>
      </c>
      <c r="C92" s="176">
        <v>8868</v>
      </c>
      <c r="D92" s="203">
        <f t="shared" si="10"/>
        <v>0.8076502732240437</v>
      </c>
      <c r="E92" s="176">
        <v>10596</v>
      </c>
      <c r="F92" s="176">
        <v>9045</v>
      </c>
      <c r="G92" s="203">
        <f t="shared" si="11"/>
        <v>0.85362400906002267</v>
      </c>
      <c r="H92" s="203">
        <f t="shared" si="12"/>
        <v>3.6240090600226482E-2</v>
      </c>
      <c r="I92" s="203">
        <f t="shared" si="13"/>
        <v>-1.9568822553897136E-2</v>
      </c>
      <c r="J92" s="203">
        <f t="shared" si="14"/>
        <v>-4.5973735835978968E-2</v>
      </c>
      <c r="K92" s="176">
        <v>109740</v>
      </c>
      <c r="L92" s="176">
        <v>92382</v>
      </c>
      <c r="M92" s="203">
        <f t="shared" si="15"/>
        <v>0.84182613449972665</v>
      </c>
      <c r="N92" s="176">
        <v>102276</v>
      </c>
      <c r="O92" s="176">
        <v>89130</v>
      </c>
      <c r="P92" s="203">
        <f t="shared" si="16"/>
        <v>0.87146544643904733</v>
      </c>
      <c r="Q92" s="203">
        <f t="shared" si="17"/>
        <v>7.29789980053972E-2</v>
      </c>
      <c r="R92" s="203">
        <f t="shared" si="18"/>
        <v>3.6486031639178629E-2</v>
      </c>
      <c r="S92" s="203">
        <f t="shared" si="19"/>
        <v>-2.9639311939320678E-2</v>
      </c>
    </row>
    <row r="93" spans="1:19" ht="14.25" thickBot="1" x14ac:dyDescent="0.3">
      <c r="A93" s="210" t="s">
        <v>84</v>
      </c>
      <c r="B93" s="210">
        <v>0</v>
      </c>
      <c r="C93" s="176">
        <v>0</v>
      </c>
      <c r="D93" s="203" t="str">
        <f t="shared" si="10"/>
        <v/>
      </c>
      <c r="E93" s="176">
        <v>0</v>
      </c>
      <c r="F93" s="176">
        <v>0</v>
      </c>
      <c r="G93" s="203" t="str">
        <f t="shared" si="11"/>
        <v/>
      </c>
      <c r="H93" s="203" t="str">
        <f t="shared" si="12"/>
        <v/>
      </c>
      <c r="I93" s="203" t="str">
        <f t="shared" si="13"/>
        <v/>
      </c>
      <c r="J93" s="203" t="str">
        <f t="shared" si="14"/>
        <v/>
      </c>
      <c r="K93" s="176">
        <v>6564</v>
      </c>
      <c r="L93" s="176">
        <v>5510</v>
      </c>
      <c r="M93" s="203">
        <f t="shared" si="15"/>
        <v>0.83942717854966487</v>
      </c>
      <c r="N93" s="176">
        <v>8088</v>
      </c>
      <c r="O93" s="176">
        <v>5635</v>
      </c>
      <c r="P93" s="203">
        <f t="shared" si="16"/>
        <v>0.69671117705242336</v>
      </c>
      <c r="Q93" s="203">
        <f t="shared" si="17"/>
        <v>-0.18842729970326411</v>
      </c>
      <c r="R93" s="203">
        <f t="shared" si="18"/>
        <v>-2.2182786157941448E-2</v>
      </c>
      <c r="S93" s="203">
        <f t="shared" si="19"/>
        <v>0.14271600149724151</v>
      </c>
    </row>
    <row r="94" spans="1:19" ht="16.5" thickTop="1" thickBot="1" x14ac:dyDescent="0.3">
      <c r="A94" s="204" t="s">
        <v>162</v>
      </c>
      <c r="B94" s="284">
        <v>35253</v>
      </c>
      <c r="C94" s="205">
        <v>27947</v>
      </c>
      <c r="D94" s="206">
        <f t="shared" si="10"/>
        <v>0.79275522650554564</v>
      </c>
      <c r="E94" s="207">
        <v>31856</v>
      </c>
      <c r="F94" s="205">
        <v>26346</v>
      </c>
      <c r="G94" s="206">
        <f t="shared" si="11"/>
        <v>0.82703415369161226</v>
      </c>
      <c r="H94" s="206">
        <f t="shared" si="12"/>
        <v>0.10663611250627825</v>
      </c>
      <c r="I94" s="206">
        <f t="shared" si="13"/>
        <v>6.0768238062703928E-2</v>
      </c>
      <c r="J94" s="208">
        <f t="shared" si="14"/>
        <v>-3.4278927186066621E-2</v>
      </c>
      <c r="K94" s="209">
        <v>371744</v>
      </c>
      <c r="L94" s="205">
        <v>293384</v>
      </c>
      <c r="M94" s="206">
        <f t="shared" si="15"/>
        <v>0.78920977877248855</v>
      </c>
      <c r="N94" s="207">
        <v>288320</v>
      </c>
      <c r="O94" s="205">
        <v>250396</v>
      </c>
      <c r="P94" s="206">
        <f t="shared" si="16"/>
        <v>0.86846559378468369</v>
      </c>
      <c r="Q94" s="206">
        <f t="shared" si="17"/>
        <v>0.28934517203107668</v>
      </c>
      <c r="R94" s="206">
        <f t="shared" si="18"/>
        <v>0.17168005878688164</v>
      </c>
      <c r="S94" s="208">
        <f t="shared" si="19"/>
        <v>-7.9255815012195141E-2</v>
      </c>
    </row>
    <row r="95" spans="1:19" ht="15" thickTop="1" thickBot="1" x14ac:dyDescent="0.3">
      <c r="A95" s="210" t="s">
        <v>84</v>
      </c>
      <c r="B95" s="210">
        <v>35253</v>
      </c>
      <c r="C95" s="176">
        <v>27947</v>
      </c>
      <c r="D95" s="203">
        <f t="shared" si="10"/>
        <v>0.79275522650554564</v>
      </c>
      <c r="E95" s="176">
        <v>31856</v>
      </c>
      <c r="F95" s="176">
        <v>26346</v>
      </c>
      <c r="G95" s="203">
        <f t="shared" si="11"/>
        <v>0.82703415369161226</v>
      </c>
      <c r="H95" s="203">
        <f t="shared" si="12"/>
        <v>0.10663611250627825</v>
      </c>
      <c r="I95" s="203">
        <f t="shared" si="13"/>
        <v>6.0768238062703928E-2</v>
      </c>
      <c r="J95" s="203">
        <f t="shared" si="14"/>
        <v>-3.4278927186066621E-2</v>
      </c>
      <c r="K95" s="176">
        <v>371744</v>
      </c>
      <c r="L95" s="176">
        <v>293384</v>
      </c>
      <c r="M95" s="203">
        <f t="shared" si="15"/>
        <v>0.78920977877248855</v>
      </c>
      <c r="N95" s="176">
        <v>288320</v>
      </c>
      <c r="O95" s="176">
        <v>250396</v>
      </c>
      <c r="P95" s="203">
        <f t="shared" si="16"/>
        <v>0.86846559378468369</v>
      </c>
      <c r="Q95" s="203">
        <f t="shared" si="17"/>
        <v>0.28934517203107668</v>
      </c>
      <c r="R95" s="203">
        <f t="shared" si="18"/>
        <v>0.17168005878688164</v>
      </c>
      <c r="S95" s="203">
        <f t="shared" si="19"/>
        <v>-7.9255815012195141E-2</v>
      </c>
    </row>
    <row r="96" spans="1:19" ht="16.5" thickTop="1" thickBot="1" x14ac:dyDescent="0.3">
      <c r="A96" s="204" t="s">
        <v>133</v>
      </c>
      <c r="B96" s="284">
        <v>34150</v>
      </c>
      <c r="C96" s="205">
        <v>27545</v>
      </c>
      <c r="D96" s="206">
        <f t="shared" si="10"/>
        <v>0.80658857979502196</v>
      </c>
      <c r="E96" s="207">
        <v>30296</v>
      </c>
      <c r="F96" s="205">
        <v>24012</v>
      </c>
      <c r="G96" s="206">
        <f t="shared" si="11"/>
        <v>0.79257987853181944</v>
      </c>
      <c r="H96" s="206">
        <f t="shared" si="12"/>
        <v>0.12721151307103251</v>
      </c>
      <c r="I96" s="206">
        <f t="shared" si="13"/>
        <v>0.14713476595035813</v>
      </c>
      <c r="J96" s="208">
        <f t="shared" si="14"/>
        <v>1.4008701263202528E-2</v>
      </c>
      <c r="K96" s="209">
        <v>316824</v>
      </c>
      <c r="L96" s="205">
        <v>271608</v>
      </c>
      <c r="M96" s="206">
        <f t="shared" si="15"/>
        <v>0.85728353912582378</v>
      </c>
      <c r="N96" s="207">
        <v>274943</v>
      </c>
      <c r="O96" s="205">
        <v>227799</v>
      </c>
      <c r="P96" s="206">
        <f t="shared" si="16"/>
        <v>0.82853173203173025</v>
      </c>
      <c r="Q96" s="206">
        <f t="shared" si="17"/>
        <v>0.15232611850456279</v>
      </c>
      <c r="R96" s="206">
        <f t="shared" si="18"/>
        <v>0.19231427706003967</v>
      </c>
      <c r="S96" s="208">
        <f t="shared" si="19"/>
        <v>2.8751807094093529E-2</v>
      </c>
    </row>
    <row r="97" spans="1:19" ht="14.25" thickTop="1" x14ac:dyDescent="0.25">
      <c r="A97" s="210" t="s">
        <v>103</v>
      </c>
      <c r="B97" s="210">
        <v>22956</v>
      </c>
      <c r="C97" s="176">
        <v>18258</v>
      </c>
      <c r="D97" s="203">
        <f t="shared" si="10"/>
        <v>0.79534762153685312</v>
      </c>
      <c r="E97" s="176">
        <v>20394</v>
      </c>
      <c r="F97" s="176">
        <v>16292</v>
      </c>
      <c r="G97" s="203">
        <f t="shared" si="11"/>
        <v>0.79886241051289597</v>
      </c>
      <c r="H97" s="203">
        <f t="shared" si="12"/>
        <v>0.12562518387761101</v>
      </c>
      <c r="I97" s="203">
        <f t="shared" si="13"/>
        <v>0.12067272280874053</v>
      </c>
      <c r="J97" s="203">
        <f t="shared" si="14"/>
        <v>-3.5147889760428486E-3</v>
      </c>
      <c r="K97" s="176">
        <v>205968</v>
      </c>
      <c r="L97" s="176">
        <v>176919</v>
      </c>
      <c r="M97" s="203">
        <f t="shared" si="15"/>
        <v>0.85896352831507805</v>
      </c>
      <c r="N97" s="176">
        <v>187374</v>
      </c>
      <c r="O97" s="176">
        <v>156309</v>
      </c>
      <c r="P97" s="203">
        <f t="shared" si="16"/>
        <v>0.8342085881712511</v>
      </c>
      <c r="Q97" s="203">
        <f t="shared" si="17"/>
        <v>9.9234685708796233E-2</v>
      </c>
      <c r="R97" s="203">
        <f t="shared" si="18"/>
        <v>0.13185421184960555</v>
      </c>
      <c r="S97" s="203">
        <f t="shared" si="19"/>
        <v>2.4754940143826953E-2</v>
      </c>
    </row>
    <row r="98" spans="1:19" x14ac:dyDescent="0.25">
      <c r="A98" s="210" t="s">
        <v>84</v>
      </c>
      <c r="B98" s="210">
        <v>6402</v>
      </c>
      <c r="C98" s="176">
        <v>5324</v>
      </c>
      <c r="D98" s="203">
        <f t="shared" si="10"/>
        <v>0.83161512027491413</v>
      </c>
      <c r="E98" s="176">
        <v>4506</v>
      </c>
      <c r="F98" s="176">
        <v>3523</v>
      </c>
      <c r="G98" s="203">
        <f t="shared" si="11"/>
        <v>0.78184642698624052</v>
      </c>
      <c r="H98" s="203">
        <f t="shared" si="12"/>
        <v>0.42077230359520645</v>
      </c>
      <c r="I98" s="203">
        <f t="shared" si="13"/>
        <v>0.51121203519727509</v>
      </c>
      <c r="J98" s="203">
        <f t="shared" si="14"/>
        <v>4.9768693288673616E-2</v>
      </c>
      <c r="K98" s="176">
        <v>60696</v>
      </c>
      <c r="L98" s="176">
        <v>51866</v>
      </c>
      <c r="M98" s="203">
        <f t="shared" si="15"/>
        <v>0.8545208909977593</v>
      </c>
      <c r="N98" s="176">
        <v>33467</v>
      </c>
      <c r="O98" s="176">
        <v>27088</v>
      </c>
      <c r="P98" s="203">
        <f t="shared" si="16"/>
        <v>0.80939432874174555</v>
      </c>
      <c r="Q98" s="203">
        <f t="shared" si="17"/>
        <v>0.81360743418890258</v>
      </c>
      <c r="R98" s="203">
        <f t="shared" si="18"/>
        <v>0.91472238629651503</v>
      </c>
      <c r="S98" s="203">
        <f t="shared" si="19"/>
        <v>4.5126562256013747E-2</v>
      </c>
    </row>
    <row r="99" spans="1:19" ht="14.25" thickBot="1" x14ac:dyDescent="0.3">
      <c r="A99" s="210" t="s">
        <v>85</v>
      </c>
      <c r="B99" s="210">
        <v>4792</v>
      </c>
      <c r="C99" s="176">
        <v>3963</v>
      </c>
      <c r="D99" s="203">
        <f t="shared" si="10"/>
        <v>0.82700333889816358</v>
      </c>
      <c r="E99" s="176">
        <v>5396</v>
      </c>
      <c r="F99" s="176">
        <v>4197</v>
      </c>
      <c r="G99" s="203">
        <f t="shared" si="11"/>
        <v>0.77779836916234246</v>
      </c>
      <c r="H99" s="203">
        <f t="shared" si="12"/>
        <v>-0.11193476649369904</v>
      </c>
      <c r="I99" s="203">
        <f t="shared" si="13"/>
        <v>-5.5754110078627628E-2</v>
      </c>
      <c r="J99" s="203">
        <f t="shared" si="14"/>
        <v>4.9204969735821114E-2</v>
      </c>
      <c r="K99" s="176">
        <v>50160</v>
      </c>
      <c r="L99" s="176">
        <v>42823</v>
      </c>
      <c r="M99" s="203">
        <f t="shared" si="15"/>
        <v>0.85372807017543861</v>
      </c>
      <c r="N99" s="176">
        <v>54102</v>
      </c>
      <c r="O99" s="176">
        <v>44402</v>
      </c>
      <c r="P99" s="203">
        <f t="shared" si="16"/>
        <v>0.82070903108942372</v>
      </c>
      <c r="Q99" s="203">
        <f t="shared" si="17"/>
        <v>-7.2862371076854782E-2</v>
      </c>
      <c r="R99" s="203">
        <f t="shared" si="18"/>
        <v>-3.5561461195441679E-2</v>
      </c>
      <c r="S99" s="203">
        <f t="shared" si="19"/>
        <v>3.301903908601489E-2</v>
      </c>
    </row>
    <row r="100" spans="1:19" ht="16.5" thickTop="1" thickBot="1" x14ac:dyDescent="0.3">
      <c r="A100" s="204" t="s">
        <v>129</v>
      </c>
      <c r="B100" s="284">
        <v>33716</v>
      </c>
      <c r="C100" s="205">
        <v>26484</v>
      </c>
      <c r="D100" s="206">
        <f t="shared" si="10"/>
        <v>0.78550243207972481</v>
      </c>
      <c r="E100" s="207">
        <v>33265</v>
      </c>
      <c r="F100" s="205">
        <v>25474</v>
      </c>
      <c r="G100" s="206">
        <f t="shared" si="11"/>
        <v>0.76578986923192549</v>
      </c>
      <c r="H100" s="206">
        <f t="shared" si="12"/>
        <v>1.3557793476627111E-2</v>
      </c>
      <c r="I100" s="206">
        <f t="shared" si="13"/>
        <v>3.9648268823113675E-2</v>
      </c>
      <c r="J100" s="208">
        <f t="shared" si="14"/>
        <v>1.971256284779932E-2</v>
      </c>
      <c r="K100" s="209">
        <v>326174</v>
      </c>
      <c r="L100" s="205">
        <v>251129</v>
      </c>
      <c r="M100" s="206">
        <f t="shared" si="15"/>
        <v>0.76992341510972673</v>
      </c>
      <c r="N100" s="207">
        <v>281059</v>
      </c>
      <c r="O100" s="205">
        <v>225087</v>
      </c>
      <c r="P100" s="206">
        <f t="shared" si="16"/>
        <v>0.80085320164093665</v>
      </c>
      <c r="Q100" s="206">
        <f t="shared" si="17"/>
        <v>0.16051789837720909</v>
      </c>
      <c r="R100" s="206">
        <f t="shared" si="18"/>
        <v>0.11569748586102269</v>
      </c>
      <c r="S100" s="208">
        <f t="shared" si="19"/>
        <v>-3.0929786531209924E-2</v>
      </c>
    </row>
    <row r="101" spans="1:19" ht="14.25" thickTop="1" x14ac:dyDescent="0.25">
      <c r="A101" s="210" t="s">
        <v>359</v>
      </c>
      <c r="B101" s="210">
        <v>17793</v>
      </c>
      <c r="C101" s="176">
        <v>14292</v>
      </c>
      <c r="D101" s="203">
        <f t="shared" si="10"/>
        <v>0.80323722812341936</v>
      </c>
      <c r="E101" s="176">
        <v>0</v>
      </c>
      <c r="F101" s="176">
        <v>0</v>
      </c>
      <c r="G101" s="203" t="str">
        <f t="shared" si="11"/>
        <v/>
      </c>
      <c r="H101" s="203" t="str">
        <f t="shared" si="12"/>
        <v/>
      </c>
      <c r="I101" s="203" t="str">
        <f t="shared" si="13"/>
        <v/>
      </c>
      <c r="J101" s="203" t="str">
        <f t="shared" si="14"/>
        <v/>
      </c>
      <c r="K101" s="176">
        <v>54038</v>
      </c>
      <c r="L101" s="176">
        <v>45158</v>
      </c>
      <c r="M101" s="203">
        <f t="shared" si="15"/>
        <v>0.83567119434472037</v>
      </c>
      <c r="N101" s="176">
        <v>0</v>
      </c>
      <c r="O101" s="176">
        <v>0</v>
      </c>
      <c r="P101" s="203" t="str">
        <f t="shared" si="16"/>
        <v/>
      </c>
      <c r="Q101" s="203" t="str">
        <f t="shared" si="17"/>
        <v/>
      </c>
      <c r="R101" s="203" t="str">
        <f t="shared" si="18"/>
        <v/>
      </c>
      <c r="S101" s="203" t="str">
        <f t="shared" si="19"/>
        <v/>
      </c>
    </row>
    <row r="102" spans="1:19" x14ac:dyDescent="0.25">
      <c r="A102" s="210" t="s">
        <v>350</v>
      </c>
      <c r="B102" s="210">
        <v>15923</v>
      </c>
      <c r="C102" s="176">
        <v>12192</v>
      </c>
      <c r="D102" s="203">
        <f t="shared" si="10"/>
        <v>0.76568485838095834</v>
      </c>
      <c r="E102" s="176">
        <v>10616</v>
      </c>
      <c r="F102" s="176">
        <v>7194</v>
      </c>
      <c r="G102" s="203">
        <f t="shared" si="11"/>
        <v>0.67765636774679727</v>
      </c>
      <c r="H102" s="203">
        <f t="shared" si="12"/>
        <v>0.49990580256217032</v>
      </c>
      <c r="I102" s="203">
        <f t="shared" si="13"/>
        <v>0.69474562135112583</v>
      </c>
      <c r="J102" s="203">
        <f t="shared" si="14"/>
        <v>8.8028490634161072E-2</v>
      </c>
      <c r="K102" s="176">
        <v>150137</v>
      </c>
      <c r="L102" s="176">
        <v>112947</v>
      </c>
      <c r="M102" s="203">
        <f t="shared" si="15"/>
        <v>0.75229290581269104</v>
      </c>
      <c r="N102" s="176">
        <v>102253</v>
      </c>
      <c r="O102" s="176">
        <v>72966</v>
      </c>
      <c r="P102" s="203">
        <f t="shared" si="16"/>
        <v>0.71358297556061923</v>
      </c>
      <c r="Q102" s="203">
        <f t="shared" si="17"/>
        <v>0.46828943894066688</v>
      </c>
      <c r="R102" s="203">
        <f t="shared" si="18"/>
        <v>0.54794013650193252</v>
      </c>
      <c r="S102" s="203">
        <f t="shared" si="19"/>
        <v>3.8709930252071811E-2</v>
      </c>
    </row>
    <row r="103" spans="1:19" ht="14.25" thickBot="1" x14ac:dyDescent="0.3">
      <c r="A103" s="210" t="s">
        <v>84</v>
      </c>
      <c r="B103" s="210">
        <v>0</v>
      </c>
      <c r="C103" s="176">
        <v>0</v>
      </c>
      <c r="D103" s="203" t="str">
        <f t="shared" si="10"/>
        <v/>
      </c>
      <c r="E103" s="176">
        <v>22649</v>
      </c>
      <c r="F103" s="176">
        <v>18280</v>
      </c>
      <c r="G103" s="203">
        <f t="shared" si="11"/>
        <v>0.8070996511987284</v>
      </c>
      <c r="H103" s="203">
        <f t="shared" si="12"/>
        <v>-1</v>
      </c>
      <c r="I103" s="203">
        <f t="shared" si="13"/>
        <v>-1</v>
      </c>
      <c r="J103" s="203" t="str">
        <f t="shared" si="14"/>
        <v/>
      </c>
      <c r="K103" s="176">
        <v>121999</v>
      </c>
      <c r="L103" s="176">
        <v>93024</v>
      </c>
      <c r="M103" s="203">
        <f t="shared" si="15"/>
        <v>0.76249805326273168</v>
      </c>
      <c r="N103" s="176">
        <v>178806</v>
      </c>
      <c r="O103" s="176">
        <v>152121</v>
      </c>
      <c r="P103" s="203">
        <f t="shared" si="16"/>
        <v>0.85076004160934193</v>
      </c>
      <c r="Q103" s="203">
        <f t="shared" si="17"/>
        <v>-0.31770186682773505</v>
      </c>
      <c r="R103" s="203">
        <f t="shared" si="18"/>
        <v>-0.3884867966947364</v>
      </c>
      <c r="S103" s="203">
        <f t="shared" si="19"/>
        <v>-8.8261988346610254E-2</v>
      </c>
    </row>
    <row r="104" spans="1:19" ht="16.5" thickTop="1" thickBot="1" x14ac:dyDescent="0.3">
      <c r="A104" s="204" t="s">
        <v>132</v>
      </c>
      <c r="B104" s="284">
        <v>31280</v>
      </c>
      <c r="C104" s="205">
        <v>25406</v>
      </c>
      <c r="D104" s="206">
        <f t="shared" si="10"/>
        <v>0.81221227621483372</v>
      </c>
      <c r="E104" s="207">
        <v>28102</v>
      </c>
      <c r="F104" s="205">
        <v>23081</v>
      </c>
      <c r="G104" s="206">
        <f t="shared" si="11"/>
        <v>0.82132944274428865</v>
      </c>
      <c r="H104" s="206">
        <f t="shared" si="12"/>
        <v>0.1130880364386877</v>
      </c>
      <c r="I104" s="206">
        <f t="shared" si="13"/>
        <v>0.10073220397729732</v>
      </c>
      <c r="J104" s="208">
        <f t="shared" si="14"/>
        <v>-9.1171665294549342E-3</v>
      </c>
      <c r="K104" s="209">
        <v>297589</v>
      </c>
      <c r="L104" s="205">
        <v>250533</v>
      </c>
      <c r="M104" s="206">
        <f t="shared" si="15"/>
        <v>0.8418758757884196</v>
      </c>
      <c r="N104" s="207">
        <v>245931</v>
      </c>
      <c r="O104" s="205">
        <v>212613</v>
      </c>
      <c r="P104" s="206">
        <f t="shared" si="16"/>
        <v>0.86452297595667082</v>
      </c>
      <c r="Q104" s="206">
        <f t="shared" si="17"/>
        <v>0.21005078660274634</v>
      </c>
      <c r="R104" s="206">
        <f t="shared" si="18"/>
        <v>0.17835221740909546</v>
      </c>
      <c r="S104" s="208">
        <f t="shared" si="19"/>
        <v>-2.2647100168251222E-2</v>
      </c>
    </row>
    <row r="105" spans="1:19" ht="14.25" thickTop="1" x14ac:dyDescent="0.25">
      <c r="A105" s="210" t="s">
        <v>103</v>
      </c>
      <c r="B105" s="210">
        <v>19092</v>
      </c>
      <c r="C105" s="176">
        <v>15030</v>
      </c>
      <c r="D105" s="203">
        <f t="shared" si="10"/>
        <v>0.78724072910119425</v>
      </c>
      <c r="E105" s="176">
        <v>15335</v>
      </c>
      <c r="F105" s="176">
        <v>12577</v>
      </c>
      <c r="G105" s="203">
        <f t="shared" si="11"/>
        <v>0.8201499836974242</v>
      </c>
      <c r="H105" s="203">
        <f t="shared" si="12"/>
        <v>0.24499510922725798</v>
      </c>
      <c r="I105" s="203">
        <f t="shared" si="13"/>
        <v>0.19503856245527551</v>
      </c>
      <c r="J105" s="203">
        <f t="shared" si="14"/>
        <v>-3.2909254596229953E-2</v>
      </c>
      <c r="K105" s="176">
        <v>177293</v>
      </c>
      <c r="L105" s="176">
        <v>146114</v>
      </c>
      <c r="M105" s="203">
        <f t="shared" si="15"/>
        <v>0.82413857287089731</v>
      </c>
      <c r="N105" s="176">
        <v>137046</v>
      </c>
      <c r="O105" s="176">
        <v>115703</v>
      </c>
      <c r="P105" s="203">
        <f t="shared" si="16"/>
        <v>0.84426396976197771</v>
      </c>
      <c r="Q105" s="203">
        <f t="shared" si="17"/>
        <v>0.29367511638427968</v>
      </c>
      <c r="R105" s="203">
        <f t="shared" si="18"/>
        <v>0.26283674580607252</v>
      </c>
      <c r="S105" s="203">
        <f t="shared" si="19"/>
        <v>-2.0125396891080394E-2</v>
      </c>
    </row>
    <row r="106" spans="1:19" x14ac:dyDescent="0.25">
      <c r="A106" s="210" t="s">
        <v>84</v>
      </c>
      <c r="B106" s="210">
        <v>9180</v>
      </c>
      <c r="C106" s="176">
        <v>7503</v>
      </c>
      <c r="D106" s="203">
        <f t="shared" si="10"/>
        <v>0.81732026143790848</v>
      </c>
      <c r="E106" s="176">
        <v>12767</v>
      </c>
      <c r="F106" s="176">
        <v>10504</v>
      </c>
      <c r="G106" s="203">
        <f t="shared" si="11"/>
        <v>0.82274614239837085</v>
      </c>
      <c r="H106" s="203">
        <f t="shared" si="12"/>
        <v>-0.28095872170439418</v>
      </c>
      <c r="I106" s="203">
        <f t="shared" si="13"/>
        <v>-0.28570068545316074</v>
      </c>
      <c r="J106" s="203">
        <f t="shared" si="14"/>
        <v>-5.4258809604623703E-3</v>
      </c>
      <c r="K106" s="176">
        <v>97376</v>
      </c>
      <c r="L106" s="176">
        <v>84853</v>
      </c>
      <c r="M106" s="203">
        <f t="shared" si="15"/>
        <v>0.87139541570818269</v>
      </c>
      <c r="N106" s="176">
        <v>108835</v>
      </c>
      <c r="O106" s="176">
        <v>96880</v>
      </c>
      <c r="P106" s="203">
        <f t="shared" si="16"/>
        <v>0.89015482151881287</v>
      </c>
      <c r="Q106" s="203">
        <f t="shared" si="17"/>
        <v>-0.10528782101346079</v>
      </c>
      <c r="R106" s="203">
        <f t="shared" si="18"/>
        <v>-0.12414327002477288</v>
      </c>
      <c r="S106" s="203">
        <f t="shared" si="19"/>
        <v>-1.8759405810630181E-2</v>
      </c>
    </row>
    <row r="107" spans="1:19" x14ac:dyDescent="0.25">
      <c r="A107" s="210" t="s">
        <v>98</v>
      </c>
      <c r="B107" s="210">
        <v>3008</v>
      </c>
      <c r="C107" s="176">
        <v>2873</v>
      </c>
      <c r="D107" s="203">
        <f t="shared" si="10"/>
        <v>0.9551196808510638</v>
      </c>
      <c r="E107" s="176">
        <v>0</v>
      </c>
      <c r="F107" s="176">
        <v>0</v>
      </c>
      <c r="G107" s="203" t="str">
        <f t="shared" si="11"/>
        <v/>
      </c>
      <c r="H107" s="203" t="str">
        <f t="shared" si="12"/>
        <v/>
      </c>
      <c r="I107" s="203" t="str">
        <f t="shared" si="13"/>
        <v/>
      </c>
      <c r="J107" s="203" t="str">
        <f t="shared" si="14"/>
        <v/>
      </c>
      <c r="K107" s="176">
        <v>22920</v>
      </c>
      <c r="L107" s="176">
        <v>19566</v>
      </c>
      <c r="M107" s="203">
        <f t="shared" si="15"/>
        <v>0.85366492146596862</v>
      </c>
      <c r="N107" s="176">
        <v>0</v>
      </c>
      <c r="O107" s="176">
        <v>0</v>
      </c>
      <c r="P107" s="203" t="str">
        <f t="shared" si="16"/>
        <v/>
      </c>
      <c r="Q107" s="203" t="str">
        <f t="shared" si="17"/>
        <v/>
      </c>
      <c r="R107" s="203" t="str">
        <f t="shared" si="18"/>
        <v/>
      </c>
      <c r="S107" s="203" t="str">
        <f t="shared" si="19"/>
        <v/>
      </c>
    </row>
    <row r="108" spans="1:19" ht="14.25" thickBot="1" x14ac:dyDescent="0.3">
      <c r="A108" s="210" t="s">
        <v>447</v>
      </c>
      <c r="B108" s="210">
        <v>0</v>
      </c>
      <c r="C108" s="176">
        <v>0</v>
      </c>
      <c r="D108" s="203" t="str">
        <f t="shared" si="10"/>
        <v/>
      </c>
      <c r="E108" s="176">
        <v>0</v>
      </c>
      <c r="F108" s="176">
        <v>0</v>
      </c>
      <c r="G108" s="203" t="str">
        <f t="shared" si="11"/>
        <v/>
      </c>
      <c r="H108" s="203" t="str">
        <f t="shared" si="12"/>
        <v/>
      </c>
      <c r="I108" s="203" t="str">
        <f t="shared" si="13"/>
        <v/>
      </c>
      <c r="J108" s="203" t="str">
        <f t="shared" si="14"/>
        <v/>
      </c>
      <c r="K108" s="176">
        <v>0</v>
      </c>
      <c r="L108" s="176">
        <v>0</v>
      </c>
      <c r="M108" s="203" t="str">
        <f t="shared" si="15"/>
        <v/>
      </c>
      <c r="N108" s="176">
        <v>50</v>
      </c>
      <c r="O108" s="176">
        <v>30</v>
      </c>
      <c r="P108" s="203">
        <f t="shared" si="16"/>
        <v>0.6</v>
      </c>
      <c r="Q108" s="203">
        <f t="shared" si="17"/>
        <v>-1</v>
      </c>
      <c r="R108" s="203">
        <f t="shared" si="18"/>
        <v>-1</v>
      </c>
      <c r="S108" s="203" t="str">
        <f t="shared" si="19"/>
        <v/>
      </c>
    </row>
    <row r="109" spans="1:19" ht="16.5" thickTop="1" thickBot="1" x14ac:dyDescent="0.3">
      <c r="A109" s="204" t="s">
        <v>134</v>
      </c>
      <c r="B109" s="284">
        <v>29818</v>
      </c>
      <c r="C109" s="205">
        <v>21197</v>
      </c>
      <c r="D109" s="206">
        <f t="shared" si="10"/>
        <v>0.71087933463008923</v>
      </c>
      <c r="E109" s="207">
        <v>27306</v>
      </c>
      <c r="F109" s="205">
        <v>19280</v>
      </c>
      <c r="G109" s="206">
        <f t="shared" si="11"/>
        <v>0.70607192558412069</v>
      </c>
      <c r="H109" s="206">
        <f t="shared" si="12"/>
        <v>9.199443345784819E-2</v>
      </c>
      <c r="I109" s="206">
        <f t="shared" si="13"/>
        <v>9.9429460580912954E-2</v>
      </c>
      <c r="J109" s="208">
        <f t="shared" si="14"/>
        <v>4.807409045968547E-3</v>
      </c>
      <c r="K109" s="209">
        <v>294792</v>
      </c>
      <c r="L109" s="205">
        <v>239243</v>
      </c>
      <c r="M109" s="206">
        <f t="shared" si="15"/>
        <v>0.81156544275285625</v>
      </c>
      <c r="N109" s="207">
        <v>258826</v>
      </c>
      <c r="O109" s="205">
        <v>203443</v>
      </c>
      <c r="P109" s="206">
        <f t="shared" si="16"/>
        <v>0.78602226978742473</v>
      </c>
      <c r="Q109" s="206">
        <f t="shared" si="17"/>
        <v>0.13895821903518191</v>
      </c>
      <c r="R109" s="206">
        <f t="shared" si="18"/>
        <v>0.17597066500199077</v>
      </c>
      <c r="S109" s="208">
        <f t="shared" si="19"/>
        <v>2.5543172965431515E-2</v>
      </c>
    </row>
    <row r="110" spans="1:19" ht="14.25" thickTop="1" x14ac:dyDescent="0.25">
      <c r="A110" s="210" t="s">
        <v>103</v>
      </c>
      <c r="B110" s="210">
        <v>13938</v>
      </c>
      <c r="C110" s="176">
        <v>9745</v>
      </c>
      <c r="D110" s="203">
        <f t="shared" si="10"/>
        <v>0.69916774286124261</v>
      </c>
      <c r="E110" s="176">
        <v>10710</v>
      </c>
      <c r="F110" s="176">
        <v>7952</v>
      </c>
      <c r="G110" s="203">
        <f t="shared" si="11"/>
        <v>0.74248366013071898</v>
      </c>
      <c r="H110" s="203">
        <f t="shared" si="12"/>
        <v>0.30140056022408968</v>
      </c>
      <c r="I110" s="203">
        <f t="shared" si="13"/>
        <v>0.22547786720321938</v>
      </c>
      <c r="J110" s="203">
        <f t="shared" si="14"/>
        <v>-4.3315917269476367E-2</v>
      </c>
      <c r="K110" s="176">
        <v>128838</v>
      </c>
      <c r="L110" s="176">
        <v>110391</v>
      </c>
      <c r="M110" s="203">
        <f t="shared" si="15"/>
        <v>0.85682019280026078</v>
      </c>
      <c r="N110" s="176">
        <v>87102</v>
      </c>
      <c r="O110" s="176">
        <v>74278</v>
      </c>
      <c r="P110" s="203">
        <f t="shared" si="16"/>
        <v>0.85277031526256575</v>
      </c>
      <c r="Q110" s="203">
        <f t="shared" si="17"/>
        <v>0.47916236136942891</v>
      </c>
      <c r="R110" s="203">
        <f t="shared" si="18"/>
        <v>0.48618702711435424</v>
      </c>
      <c r="S110" s="203">
        <f t="shared" si="19"/>
        <v>4.0498775376950347E-3</v>
      </c>
    </row>
    <row r="111" spans="1:19" x14ac:dyDescent="0.25">
      <c r="A111" s="210" t="s">
        <v>98</v>
      </c>
      <c r="B111" s="210">
        <v>11656</v>
      </c>
      <c r="C111" s="176">
        <v>8280</v>
      </c>
      <c r="D111" s="203">
        <f t="shared" si="10"/>
        <v>0.71036376115305422</v>
      </c>
      <c r="E111" s="176">
        <v>11200</v>
      </c>
      <c r="F111" s="176">
        <v>7444</v>
      </c>
      <c r="G111" s="203">
        <f t="shared" si="11"/>
        <v>0.66464285714285709</v>
      </c>
      <c r="H111" s="203">
        <f t="shared" si="12"/>
        <v>4.0714285714285703E-2</v>
      </c>
      <c r="I111" s="203">
        <f t="shared" si="13"/>
        <v>0.1123052122514776</v>
      </c>
      <c r="J111" s="203">
        <f t="shared" si="14"/>
        <v>4.5720904010197128E-2</v>
      </c>
      <c r="K111" s="176">
        <v>118748</v>
      </c>
      <c r="L111" s="176">
        <v>90227</v>
      </c>
      <c r="M111" s="203">
        <f t="shared" si="15"/>
        <v>0.75981911274295144</v>
      </c>
      <c r="N111" s="176">
        <v>109480</v>
      </c>
      <c r="O111" s="176">
        <v>79161</v>
      </c>
      <c r="P111" s="203">
        <f t="shared" si="16"/>
        <v>0.72306357325538906</v>
      </c>
      <c r="Q111" s="203">
        <f t="shared" si="17"/>
        <v>8.4654731457800558E-2</v>
      </c>
      <c r="R111" s="203">
        <f t="shared" si="18"/>
        <v>0.13979105872841435</v>
      </c>
      <c r="S111" s="203">
        <f t="shared" si="19"/>
        <v>3.6755539487562383E-2</v>
      </c>
    </row>
    <row r="112" spans="1:19" x14ac:dyDescent="0.25">
      <c r="A112" s="210" t="s">
        <v>85</v>
      </c>
      <c r="B112" s="210">
        <v>4224</v>
      </c>
      <c r="C112" s="176">
        <v>3172</v>
      </c>
      <c r="D112" s="203">
        <f t="shared" si="10"/>
        <v>0.75094696969696972</v>
      </c>
      <c r="E112" s="176">
        <v>5396</v>
      </c>
      <c r="F112" s="176">
        <v>3884</v>
      </c>
      <c r="G112" s="203">
        <f t="shared" si="11"/>
        <v>0.71979243884358779</v>
      </c>
      <c r="H112" s="203">
        <f t="shared" si="12"/>
        <v>-0.21719792438843588</v>
      </c>
      <c r="I112" s="203">
        <f t="shared" si="13"/>
        <v>-0.18331616889804325</v>
      </c>
      <c r="J112" s="203">
        <f t="shared" si="14"/>
        <v>3.1154530853381934E-2</v>
      </c>
      <c r="K112" s="176">
        <v>41924</v>
      </c>
      <c r="L112" s="176">
        <v>33968</v>
      </c>
      <c r="M112" s="203">
        <f t="shared" si="15"/>
        <v>0.81022803167636681</v>
      </c>
      <c r="N112" s="176">
        <v>60444</v>
      </c>
      <c r="O112" s="176">
        <v>48592</v>
      </c>
      <c r="P112" s="203">
        <f t="shared" si="16"/>
        <v>0.80391767586526375</v>
      </c>
      <c r="Q112" s="203">
        <f t="shared" si="17"/>
        <v>-0.3063993117596453</v>
      </c>
      <c r="R112" s="203">
        <f t="shared" si="18"/>
        <v>-0.30095488969377671</v>
      </c>
      <c r="S112" s="203">
        <f t="shared" si="19"/>
        <v>6.3103558111030633E-3</v>
      </c>
    </row>
    <row r="113" spans="1:19" ht="14.25" thickBot="1" x14ac:dyDescent="0.3">
      <c r="A113" s="210" t="s">
        <v>84</v>
      </c>
      <c r="B113" s="210">
        <v>0</v>
      </c>
      <c r="C113" s="176">
        <v>0</v>
      </c>
      <c r="D113" s="203" t="str">
        <f t="shared" si="10"/>
        <v/>
      </c>
      <c r="E113" s="176">
        <v>0</v>
      </c>
      <c r="F113" s="176">
        <v>0</v>
      </c>
      <c r="G113" s="203" t="str">
        <f t="shared" si="11"/>
        <v/>
      </c>
      <c r="H113" s="203" t="str">
        <f t="shared" si="12"/>
        <v/>
      </c>
      <c r="I113" s="203" t="str">
        <f t="shared" si="13"/>
        <v/>
      </c>
      <c r="J113" s="203" t="str">
        <f t="shared" si="14"/>
        <v/>
      </c>
      <c r="K113" s="176">
        <v>5282</v>
      </c>
      <c r="L113" s="176">
        <v>4657</v>
      </c>
      <c r="M113" s="203">
        <f t="shared" si="15"/>
        <v>0.88167360848163578</v>
      </c>
      <c r="N113" s="176">
        <v>1800</v>
      </c>
      <c r="O113" s="176">
        <v>1412</v>
      </c>
      <c r="P113" s="203">
        <f t="shared" si="16"/>
        <v>0.7844444444444445</v>
      </c>
      <c r="Q113" s="203">
        <f t="shared" si="17"/>
        <v>1.9344444444444444</v>
      </c>
      <c r="R113" s="203">
        <f t="shared" si="18"/>
        <v>2.298158640226629</v>
      </c>
      <c r="S113" s="203">
        <f t="shared" si="19"/>
        <v>9.7229164037191285E-2</v>
      </c>
    </row>
    <row r="114" spans="1:19" ht="16.5" thickTop="1" thickBot="1" x14ac:dyDescent="0.3">
      <c r="A114" s="204" t="s">
        <v>124</v>
      </c>
      <c r="B114" s="284">
        <v>29358</v>
      </c>
      <c r="C114" s="205">
        <v>25839</v>
      </c>
      <c r="D114" s="206">
        <f t="shared" si="10"/>
        <v>0.88013488657265482</v>
      </c>
      <c r="E114" s="207">
        <v>52029</v>
      </c>
      <c r="F114" s="205">
        <v>43206</v>
      </c>
      <c r="G114" s="206">
        <f t="shared" si="11"/>
        <v>0.83042149570431878</v>
      </c>
      <c r="H114" s="206">
        <f t="shared" si="12"/>
        <v>-0.43573776163293543</v>
      </c>
      <c r="I114" s="206">
        <f t="shared" si="13"/>
        <v>-0.40195806138036383</v>
      </c>
      <c r="J114" s="208">
        <f t="shared" si="14"/>
        <v>4.9713390868336038E-2</v>
      </c>
      <c r="K114" s="209">
        <v>493399</v>
      </c>
      <c r="L114" s="205">
        <v>386361</v>
      </c>
      <c r="M114" s="206">
        <f t="shared" si="15"/>
        <v>0.78305995755970326</v>
      </c>
      <c r="N114" s="207">
        <v>366662</v>
      </c>
      <c r="O114" s="205">
        <v>319346</v>
      </c>
      <c r="P114" s="206">
        <f t="shared" si="16"/>
        <v>0.87095472124190676</v>
      </c>
      <c r="Q114" s="206">
        <f t="shared" si="17"/>
        <v>0.34565076282789065</v>
      </c>
      <c r="R114" s="206">
        <f t="shared" si="18"/>
        <v>0.20985075748561122</v>
      </c>
      <c r="S114" s="208">
        <f t="shared" si="19"/>
        <v>-8.7894763682203503E-2</v>
      </c>
    </row>
    <row r="115" spans="1:19" ht="14.25" thickTop="1" x14ac:dyDescent="0.25">
      <c r="A115" s="210" t="s">
        <v>84</v>
      </c>
      <c r="B115" s="210">
        <v>29358</v>
      </c>
      <c r="C115" s="176">
        <v>25839</v>
      </c>
      <c r="D115" s="203">
        <f t="shared" si="10"/>
        <v>0.88013488657265482</v>
      </c>
      <c r="E115" s="176">
        <v>52029</v>
      </c>
      <c r="F115" s="176">
        <v>43206</v>
      </c>
      <c r="G115" s="203">
        <f t="shared" si="11"/>
        <v>0.83042149570431878</v>
      </c>
      <c r="H115" s="203">
        <f t="shared" si="12"/>
        <v>-0.43573776163293543</v>
      </c>
      <c r="I115" s="203">
        <f t="shared" si="13"/>
        <v>-0.40195806138036383</v>
      </c>
      <c r="J115" s="203">
        <f t="shared" si="14"/>
        <v>4.9713390868336038E-2</v>
      </c>
      <c r="K115" s="176">
        <v>492823</v>
      </c>
      <c r="L115" s="176">
        <v>385962</v>
      </c>
      <c r="M115" s="203">
        <f t="shared" si="15"/>
        <v>0.78316555842564162</v>
      </c>
      <c r="N115" s="176">
        <v>364040</v>
      </c>
      <c r="O115" s="176">
        <v>318308</v>
      </c>
      <c r="P115" s="203">
        <f t="shared" si="16"/>
        <v>0.87437644214921439</v>
      </c>
      <c r="Q115" s="203">
        <f t="shared" si="17"/>
        <v>0.35376057576090547</v>
      </c>
      <c r="R115" s="203">
        <f t="shared" si="18"/>
        <v>0.21254256883270295</v>
      </c>
      <c r="S115" s="203">
        <f t="shared" si="19"/>
        <v>-9.1210883723572778E-2</v>
      </c>
    </row>
    <row r="116" spans="1:19" x14ac:dyDescent="0.25">
      <c r="A116" s="210" t="s">
        <v>103</v>
      </c>
      <c r="B116" s="210">
        <v>0</v>
      </c>
      <c r="C116" s="176">
        <v>0</v>
      </c>
      <c r="D116" s="203" t="str">
        <f t="shared" si="10"/>
        <v/>
      </c>
      <c r="E116" s="176">
        <v>0</v>
      </c>
      <c r="F116" s="176">
        <v>0</v>
      </c>
      <c r="G116" s="203" t="str">
        <f t="shared" si="11"/>
        <v/>
      </c>
      <c r="H116" s="203" t="str">
        <f t="shared" si="12"/>
        <v/>
      </c>
      <c r="I116" s="203" t="str">
        <f t="shared" si="13"/>
        <v/>
      </c>
      <c r="J116" s="203" t="str">
        <f t="shared" si="14"/>
        <v/>
      </c>
      <c r="K116" s="176">
        <v>432</v>
      </c>
      <c r="L116" s="176">
        <v>373</v>
      </c>
      <c r="M116" s="203">
        <f t="shared" si="15"/>
        <v>0.86342592592592593</v>
      </c>
      <c r="N116" s="176">
        <v>318</v>
      </c>
      <c r="O116" s="176">
        <v>253</v>
      </c>
      <c r="P116" s="203">
        <f t="shared" si="16"/>
        <v>0.79559748427672961</v>
      </c>
      <c r="Q116" s="203">
        <f t="shared" si="17"/>
        <v>0.35849056603773577</v>
      </c>
      <c r="R116" s="203">
        <f t="shared" si="18"/>
        <v>0.47430830039525684</v>
      </c>
      <c r="S116" s="203">
        <f t="shared" si="19"/>
        <v>6.7828441649196325E-2</v>
      </c>
    </row>
    <row r="117" spans="1:19" ht="14.25" thickBot="1" x14ac:dyDescent="0.3">
      <c r="A117" s="210" t="s">
        <v>99</v>
      </c>
      <c r="B117" s="210">
        <v>0</v>
      </c>
      <c r="C117" s="176">
        <v>0</v>
      </c>
      <c r="D117" s="203" t="str">
        <f t="shared" si="10"/>
        <v/>
      </c>
      <c r="E117" s="176">
        <v>0</v>
      </c>
      <c r="F117" s="176">
        <v>0</v>
      </c>
      <c r="G117" s="203" t="str">
        <f t="shared" si="11"/>
        <v/>
      </c>
      <c r="H117" s="203" t="str">
        <f t="shared" si="12"/>
        <v/>
      </c>
      <c r="I117" s="203" t="str">
        <f t="shared" si="13"/>
        <v/>
      </c>
      <c r="J117" s="203" t="str">
        <f t="shared" si="14"/>
        <v/>
      </c>
      <c r="K117" s="176">
        <v>144</v>
      </c>
      <c r="L117" s="176">
        <v>26</v>
      </c>
      <c r="M117" s="203">
        <f t="shared" si="15"/>
        <v>0.18055555555555555</v>
      </c>
      <c r="N117" s="176">
        <v>2304</v>
      </c>
      <c r="O117" s="176">
        <v>785</v>
      </c>
      <c r="P117" s="203">
        <f t="shared" si="16"/>
        <v>0.34071180555555558</v>
      </c>
      <c r="Q117" s="203">
        <f t="shared" si="17"/>
        <v>-0.9375</v>
      </c>
      <c r="R117" s="203">
        <f t="shared" si="18"/>
        <v>-0.96687898089171975</v>
      </c>
      <c r="S117" s="203">
        <f t="shared" si="19"/>
        <v>-0.16015625000000003</v>
      </c>
    </row>
    <row r="118" spans="1:19" ht="16.5" thickTop="1" thickBot="1" x14ac:dyDescent="0.3">
      <c r="A118" s="204" t="s">
        <v>137</v>
      </c>
      <c r="B118" s="284">
        <v>28617</v>
      </c>
      <c r="C118" s="205">
        <v>22341</v>
      </c>
      <c r="D118" s="206">
        <f t="shared" si="10"/>
        <v>0.78068979976936781</v>
      </c>
      <c r="E118" s="207">
        <v>28816</v>
      </c>
      <c r="F118" s="205">
        <v>25441</v>
      </c>
      <c r="G118" s="206">
        <f t="shared" si="11"/>
        <v>0.88287756801776796</v>
      </c>
      <c r="H118" s="206">
        <f t="shared" si="12"/>
        <v>-6.9058856191005491E-3</v>
      </c>
      <c r="I118" s="206">
        <f t="shared" si="13"/>
        <v>-0.12185055618882901</v>
      </c>
      <c r="J118" s="208">
        <f t="shared" si="14"/>
        <v>-0.10218776824840015</v>
      </c>
      <c r="K118" s="209">
        <v>265047</v>
      </c>
      <c r="L118" s="205">
        <v>226400</v>
      </c>
      <c r="M118" s="206">
        <f t="shared" si="15"/>
        <v>0.85418812512497788</v>
      </c>
      <c r="N118" s="207">
        <v>275851</v>
      </c>
      <c r="O118" s="205">
        <v>237514</v>
      </c>
      <c r="P118" s="206">
        <f t="shared" si="16"/>
        <v>0.86102279853979136</v>
      </c>
      <c r="Q118" s="206">
        <f t="shared" si="17"/>
        <v>-3.9166071538620506E-2</v>
      </c>
      <c r="R118" s="206">
        <f t="shared" si="18"/>
        <v>-4.6793031147637665E-2</v>
      </c>
      <c r="S118" s="208">
        <f t="shared" si="19"/>
        <v>-6.8346734148134747E-3</v>
      </c>
    </row>
    <row r="119" spans="1:19" ht="14.25" thickTop="1" x14ac:dyDescent="0.25">
      <c r="A119" s="210" t="s">
        <v>84</v>
      </c>
      <c r="B119" s="210">
        <v>28617</v>
      </c>
      <c r="C119" s="176">
        <v>22341</v>
      </c>
      <c r="D119" s="203">
        <f t="shared" si="10"/>
        <v>0.78068979976936781</v>
      </c>
      <c r="E119" s="176">
        <v>26084</v>
      </c>
      <c r="F119" s="176">
        <v>23252</v>
      </c>
      <c r="G119" s="203">
        <f t="shared" si="11"/>
        <v>0.89142769513878239</v>
      </c>
      <c r="H119" s="203">
        <f t="shared" si="12"/>
        <v>9.7109339058426558E-2</v>
      </c>
      <c r="I119" s="203">
        <f t="shared" si="13"/>
        <v>-3.9179425425769798E-2</v>
      </c>
      <c r="J119" s="203">
        <f t="shared" si="14"/>
        <v>-0.11073789536941459</v>
      </c>
      <c r="K119" s="176">
        <v>259257</v>
      </c>
      <c r="L119" s="176">
        <v>221888</v>
      </c>
      <c r="M119" s="203">
        <f t="shared" si="15"/>
        <v>0.85586117250450322</v>
      </c>
      <c r="N119" s="176">
        <v>247314</v>
      </c>
      <c r="O119" s="176">
        <v>215116</v>
      </c>
      <c r="P119" s="203">
        <f t="shared" si="16"/>
        <v>0.86980923037110713</v>
      </c>
      <c r="Q119" s="203">
        <f t="shared" si="17"/>
        <v>4.8290836750042532E-2</v>
      </c>
      <c r="R119" s="203">
        <f t="shared" si="18"/>
        <v>3.1480689488462055E-2</v>
      </c>
      <c r="S119" s="203">
        <f t="shared" si="19"/>
        <v>-1.3948057866603913E-2</v>
      </c>
    </row>
    <row r="120" spans="1:19" ht="14.25" thickBot="1" x14ac:dyDescent="0.3">
      <c r="A120" s="210" t="s">
        <v>351</v>
      </c>
      <c r="B120" s="210">
        <v>0</v>
      </c>
      <c r="C120" s="176">
        <v>0</v>
      </c>
      <c r="D120" s="203" t="str">
        <f t="shared" si="10"/>
        <v/>
      </c>
      <c r="E120" s="176">
        <v>2732</v>
      </c>
      <c r="F120" s="176">
        <v>2189</v>
      </c>
      <c r="G120" s="203">
        <f t="shared" si="11"/>
        <v>0.80124450951683746</v>
      </c>
      <c r="H120" s="203">
        <f t="shared" si="12"/>
        <v>-1</v>
      </c>
      <c r="I120" s="203">
        <f t="shared" si="13"/>
        <v>-1</v>
      </c>
      <c r="J120" s="203" t="str">
        <f t="shared" si="14"/>
        <v/>
      </c>
      <c r="K120" s="176">
        <v>5790</v>
      </c>
      <c r="L120" s="176">
        <v>4512</v>
      </c>
      <c r="M120" s="203">
        <f t="shared" si="15"/>
        <v>0.7792746113989637</v>
      </c>
      <c r="N120" s="176">
        <v>28537</v>
      </c>
      <c r="O120" s="176">
        <v>22398</v>
      </c>
      <c r="P120" s="203">
        <f t="shared" si="16"/>
        <v>0.78487577530924768</v>
      </c>
      <c r="Q120" s="203">
        <f t="shared" si="17"/>
        <v>-0.79710551214213132</v>
      </c>
      <c r="R120" s="203">
        <f t="shared" si="18"/>
        <v>-0.79855344227163139</v>
      </c>
      <c r="S120" s="203">
        <f t="shared" si="19"/>
        <v>-5.6011639102839794E-3</v>
      </c>
    </row>
    <row r="121" spans="1:19" ht="16.5" thickTop="1" thickBot="1" x14ac:dyDescent="0.3">
      <c r="A121" s="204" t="s">
        <v>138</v>
      </c>
      <c r="B121" s="284">
        <v>26160</v>
      </c>
      <c r="C121" s="205">
        <v>20739</v>
      </c>
      <c r="D121" s="206">
        <f t="shared" si="10"/>
        <v>0.79277522935779821</v>
      </c>
      <c r="E121" s="207">
        <v>26379</v>
      </c>
      <c r="F121" s="205">
        <v>21064</v>
      </c>
      <c r="G121" s="206">
        <f t="shared" si="11"/>
        <v>0.79851396944539221</v>
      </c>
      <c r="H121" s="206">
        <f t="shared" si="12"/>
        <v>-8.3020584555896226E-3</v>
      </c>
      <c r="I121" s="206">
        <f t="shared" si="13"/>
        <v>-1.542916824914542E-2</v>
      </c>
      <c r="J121" s="208">
        <f t="shared" si="14"/>
        <v>-5.7387400875940076E-3</v>
      </c>
      <c r="K121" s="209">
        <v>239620</v>
      </c>
      <c r="L121" s="205">
        <v>192296</v>
      </c>
      <c r="M121" s="206">
        <f t="shared" si="15"/>
        <v>0.80250396461063356</v>
      </c>
      <c r="N121" s="207">
        <v>232316</v>
      </c>
      <c r="O121" s="205">
        <v>184453</v>
      </c>
      <c r="P121" s="206">
        <f t="shared" si="16"/>
        <v>0.79397458633929652</v>
      </c>
      <c r="Q121" s="206">
        <f t="shared" si="17"/>
        <v>3.143993526059341E-2</v>
      </c>
      <c r="R121" s="206">
        <f t="shared" si="18"/>
        <v>4.2520316828677185E-2</v>
      </c>
      <c r="S121" s="208">
        <f t="shared" si="19"/>
        <v>8.5293782713370403E-3</v>
      </c>
    </row>
    <row r="122" spans="1:19" ht="14.25" thickTop="1" x14ac:dyDescent="0.25">
      <c r="A122" s="210" t="s">
        <v>350</v>
      </c>
      <c r="B122" s="210">
        <v>13242</v>
      </c>
      <c r="C122" s="176">
        <v>10031</v>
      </c>
      <c r="D122" s="203">
        <f t="shared" si="10"/>
        <v>0.75751397069929016</v>
      </c>
      <c r="E122" s="176">
        <v>13353</v>
      </c>
      <c r="F122" s="176">
        <v>10436</v>
      </c>
      <c r="G122" s="203">
        <f t="shared" si="11"/>
        <v>0.78154721785366588</v>
      </c>
      <c r="H122" s="203">
        <f t="shared" si="12"/>
        <v>-8.3127387104021677E-3</v>
      </c>
      <c r="I122" s="203">
        <f t="shared" si="13"/>
        <v>-3.8807972403219648E-2</v>
      </c>
      <c r="J122" s="203">
        <f t="shared" si="14"/>
        <v>-2.4033247154375714E-2</v>
      </c>
      <c r="K122" s="176">
        <v>114712</v>
      </c>
      <c r="L122" s="176">
        <v>86472</v>
      </c>
      <c r="M122" s="203">
        <f t="shared" si="15"/>
        <v>0.75381825789804036</v>
      </c>
      <c r="N122" s="176">
        <v>102213</v>
      </c>
      <c r="O122" s="176">
        <v>77456</v>
      </c>
      <c r="P122" s="203">
        <f t="shared" si="16"/>
        <v>0.75779010497686206</v>
      </c>
      <c r="Q122" s="203">
        <f t="shared" si="17"/>
        <v>0.12228385821764354</v>
      </c>
      <c r="R122" s="203">
        <f t="shared" si="18"/>
        <v>0.11640156992356943</v>
      </c>
      <c r="S122" s="203">
        <f t="shared" si="19"/>
        <v>-3.9718470788216997E-3</v>
      </c>
    </row>
    <row r="123" spans="1:19" x14ac:dyDescent="0.25">
      <c r="A123" s="210" t="s">
        <v>351</v>
      </c>
      <c r="B123" s="210">
        <v>12918</v>
      </c>
      <c r="C123" s="176">
        <v>10708</v>
      </c>
      <c r="D123" s="203">
        <f t="shared" si="10"/>
        <v>0.82892088558600407</v>
      </c>
      <c r="E123" s="176">
        <v>11962</v>
      </c>
      <c r="F123" s="176">
        <v>10074</v>
      </c>
      <c r="G123" s="203">
        <f t="shared" si="11"/>
        <v>0.84216686172880784</v>
      </c>
      <c r="H123" s="203">
        <f t="shared" si="12"/>
        <v>7.9919745861896097E-2</v>
      </c>
      <c r="I123" s="203">
        <f t="shared" si="13"/>
        <v>6.293428628151676E-2</v>
      </c>
      <c r="J123" s="203">
        <f t="shared" si="14"/>
        <v>-1.3245976142803761E-2</v>
      </c>
      <c r="K123" s="176">
        <v>122075</v>
      </c>
      <c r="L123" s="176">
        <v>103913</v>
      </c>
      <c r="M123" s="203">
        <f t="shared" si="15"/>
        <v>0.85122260905181246</v>
      </c>
      <c r="N123" s="176">
        <v>119025</v>
      </c>
      <c r="O123" s="176">
        <v>100335</v>
      </c>
      <c r="P123" s="203">
        <f t="shared" si="16"/>
        <v>0.84297416509136736</v>
      </c>
      <c r="Q123" s="203">
        <f t="shared" si="17"/>
        <v>2.5624868725057759E-2</v>
      </c>
      <c r="R123" s="203">
        <f t="shared" si="18"/>
        <v>3.566053720037865E-2</v>
      </c>
      <c r="S123" s="203">
        <f t="shared" si="19"/>
        <v>8.2484439604451065E-3</v>
      </c>
    </row>
    <row r="124" spans="1:19" ht="14.25" thickBot="1" x14ac:dyDescent="0.3">
      <c r="A124" s="210" t="s">
        <v>354</v>
      </c>
      <c r="B124" s="210">
        <v>0</v>
      </c>
      <c r="C124" s="176">
        <v>0</v>
      </c>
      <c r="D124" s="203" t="str">
        <f t="shared" si="10"/>
        <v/>
      </c>
      <c r="E124" s="176">
        <v>1064</v>
      </c>
      <c r="F124" s="176">
        <v>554</v>
      </c>
      <c r="G124" s="203">
        <f t="shared" si="11"/>
        <v>0.52067669172932329</v>
      </c>
      <c r="H124" s="203">
        <f t="shared" si="12"/>
        <v>-1</v>
      </c>
      <c r="I124" s="203">
        <f t="shared" si="13"/>
        <v>-1</v>
      </c>
      <c r="J124" s="203" t="str">
        <f t="shared" si="14"/>
        <v/>
      </c>
      <c r="K124" s="176">
        <v>2833</v>
      </c>
      <c r="L124" s="176">
        <v>1911</v>
      </c>
      <c r="M124" s="203">
        <f t="shared" si="15"/>
        <v>0.67454994705259441</v>
      </c>
      <c r="N124" s="176">
        <v>11078</v>
      </c>
      <c r="O124" s="176">
        <v>6662</v>
      </c>
      <c r="P124" s="203">
        <f t="shared" si="16"/>
        <v>0.60137208882469761</v>
      </c>
      <c r="Q124" s="203">
        <f t="shared" si="17"/>
        <v>-0.7442679183968226</v>
      </c>
      <c r="R124" s="203">
        <f t="shared" si="18"/>
        <v>-0.71314920444311025</v>
      </c>
      <c r="S124" s="203">
        <f t="shared" si="19"/>
        <v>7.3177858227896797E-2</v>
      </c>
    </row>
    <row r="125" spans="1:19" ht="16.5" thickTop="1" thickBot="1" x14ac:dyDescent="0.3">
      <c r="A125" s="204" t="s">
        <v>144</v>
      </c>
      <c r="B125" s="284">
        <v>23916</v>
      </c>
      <c r="C125" s="205">
        <v>16467</v>
      </c>
      <c r="D125" s="206">
        <f t="shared" si="10"/>
        <v>0.68853487205218267</v>
      </c>
      <c r="E125" s="207">
        <v>14019</v>
      </c>
      <c r="F125" s="205">
        <v>11297</v>
      </c>
      <c r="G125" s="206">
        <f t="shared" si="11"/>
        <v>0.80583493829802411</v>
      </c>
      <c r="H125" s="206">
        <f t="shared" si="12"/>
        <v>0.70597046864968971</v>
      </c>
      <c r="I125" s="206">
        <f t="shared" si="13"/>
        <v>0.45764362220058419</v>
      </c>
      <c r="J125" s="208">
        <f t="shared" si="14"/>
        <v>-0.11730006624584144</v>
      </c>
      <c r="K125" s="209">
        <v>158441</v>
      </c>
      <c r="L125" s="205">
        <v>121223</v>
      </c>
      <c r="M125" s="206">
        <f t="shared" si="15"/>
        <v>0.76509868026584027</v>
      </c>
      <c r="N125" s="207">
        <v>127931</v>
      </c>
      <c r="O125" s="205">
        <v>103501</v>
      </c>
      <c r="P125" s="206">
        <f t="shared" si="16"/>
        <v>0.80903768437673429</v>
      </c>
      <c r="Q125" s="206">
        <f t="shared" si="17"/>
        <v>0.23848793490240827</v>
      </c>
      <c r="R125" s="206">
        <f t="shared" si="18"/>
        <v>0.17122539878841758</v>
      </c>
      <c r="S125" s="208">
        <f t="shared" si="19"/>
        <v>-4.393900411089402E-2</v>
      </c>
    </row>
    <row r="126" spans="1:19" ht="14.25" thickTop="1" x14ac:dyDescent="0.25">
      <c r="A126" s="210" t="s">
        <v>84</v>
      </c>
      <c r="B126" s="210">
        <v>17097</v>
      </c>
      <c r="C126" s="176">
        <v>11681</v>
      </c>
      <c r="D126" s="203">
        <f t="shared" si="10"/>
        <v>0.68321927823594786</v>
      </c>
      <c r="E126" s="176">
        <v>14019</v>
      </c>
      <c r="F126" s="176">
        <v>11297</v>
      </c>
      <c r="G126" s="203">
        <f t="shared" si="11"/>
        <v>0.80583493829802411</v>
      </c>
      <c r="H126" s="203">
        <f t="shared" si="12"/>
        <v>0.21955916969826661</v>
      </c>
      <c r="I126" s="203">
        <f t="shared" si="13"/>
        <v>3.3991325130565686E-2</v>
      </c>
      <c r="J126" s="203">
        <f t="shared" si="14"/>
        <v>-0.12261566006207625</v>
      </c>
      <c r="K126" s="176">
        <v>137632</v>
      </c>
      <c r="L126" s="176">
        <v>105646</v>
      </c>
      <c r="M126" s="203">
        <f t="shared" si="15"/>
        <v>0.76759765170890493</v>
      </c>
      <c r="N126" s="176">
        <v>127931</v>
      </c>
      <c r="O126" s="176">
        <v>103501</v>
      </c>
      <c r="P126" s="203">
        <f t="shared" si="16"/>
        <v>0.80903768437673429</v>
      </c>
      <c r="Q126" s="203">
        <f t="shared" si="17"/>
        <v>7.5829939576803174E-2</v>
      </c>
      <c r="R126" s="203">
        <f t="shared" si="18"/>
        <v>2.0724437445048816E-2</v>
      </c>
      <c r="S126" s="203">
        <f t="shared" si="19"/>
        <v>-4.1440032667829363E-2</v>
      </c>
    </row>
    <row r="127" spans="1:19" ht="14.25" thickBot="1" x14ac:dyDescent="0.3">
      <c r="A127" s="210" t="s">
        <v>350</v>
      </c>
      <c r="B127" s="210">
        <v>6819</v>
      </c>
      <c r="C127" s="176">
        <v>4786</v>
      </c>
      <c r="D127" s="203">
        <f t="shared" si="10"/>
        <v>0.70186244317348589</v>
      </c>
      <c r="E127" s="176">
        <v>0</v>
      </c>
      <c r="F127" s="176">
        <v>0</v>
      </c>
      <c r="G127" s="203" t="str">
        <f t="shared" si="11"/>
        <v/>
      </c>
      <c r="H127" s="203" t="str">
        <f t="shared" si="12"/>
        <v/>
      </c>
      <c r="I127" s="203" t="str">
        <f t="shared" si="13"/>
        <v/>
      </c>
      <c r="J127" s="203" t="str">
        <f t="shared" si="14"/>
        <v/>
      </c>
      <c r="K127" s="176">
        <v>20809</v>
      </c>
      <c r="L127" s="176">
        <v>15577</v>
      </c>
      <c r="M127" s="203">
        <f t="shared" si="15"/>
        <v>0.74857033014561003</v>
      </c>
      <c r="N127" s="176">
        <v>0</v>
      </c>
      <c r="O127" s="176">
        <v>0</v>
      </c>
      <c r="P127" s="203" t="str">
        <f t="shared" si="16"/>
        <v/>
      </c>
      <c r="Q127" s="203" t="str">
        <f t="shared" si="17"/>
        <v/>
      </c>
      <c r="R127" s="203" t="str">
        <f t="shared" si="18"/>
        <v/>
      </c>
      <c r="S127" s="203" t="str">
        <f t="shared" si="19"/>
        <v/>
      </c>
    </row>
    <row r="128" spans="1:19" ht="16.5" thickTop="1" thickBot="1" x14ac:dyDescent="0.3">
      <c r="A128" s="204" t="s">
        <v>135</v>
      </c>
      <c r="B128" s="284">
        <v>23196</v>
      </c>
      <c r="C128" s="205">
        <v>20539</v>
      </c>
      <c r="D128" s="206">
        <f t="shared" si="10"/>
        <v>0.88545438868770476</v>
      </c>
      <c r="E128" s="207">
        <v>16349</v>
      </c>
      <c r="F128" s="205">
        <v>14596</v>
      </c>
      <c r="G128" s="206">
        <f t="shared" si="11"/>
        <v>0.89277631659428713</v>
      </c>
      <c r="H128" s="206">
        <f t="shared" si="12"/>
        <v>0.41880237323383684</v>
      </c>
      <c r="I128" s="206">
        <f t="shared" si="13"/>
        <v>0.40716634694436826</v>
      </c>
      <c r="J128" s="208">
        <f t="shared" si="14"/>
        <v>-7.3219279065823706E-3</v>
      </c>
      <c r="K128" s="209">
        <v>247165</v>
      </c>
      <c r="L128" s="205">
        <v>214558</v>
      </c>
      <c r="M128" s="206">
        <f t="shared" si="15"/>
        <v>0.86807598163170352</v>
      </c>
      <c r="N128" s="207">
        <v>159631</v>
      </c>
      <c r="O128" s="205">
        <v>138293</v>
      </c>
      <c r="P128" s="206">
        <f t="shared" si="16"/>
        <v>0.86632922176770177</v>
      </c>
      <c r="Q128" s="206">
        <f t="shared" si="17"/>
        <v>0.54835213711622433</v>
      </c>
      <c r="R128" s="206">
        <f t="shared" si="18"/>
        <v>0.55147404423940483</v>
      </c>
      <c r="S128" s="208">
        <f t="shared" si="19"/>
        <v>1.7467598640017457E-3</v>
      </c>
    </row>
    <row r="129" spans="1:19" ht="14.25" thickTop="1" x14ac:dyDescent="0.25">
      <c r="A129" s="210" t="s">
        <v>84</v>
      </c>
      <c r="B129" s="210">
        <v>16804</v>
      </c>
      <c r="C129" s="176">
        <v>15488</v>
      </c>
      <c r="D129" s="203">
        <f t="shared" si="10"/>
        <v>0.92168531302070933</v>
      </c>
      <c r="E129" s="176">
        <v>16349</v>
      </c>
      <c r="F129" s="176">
        <v>14596</v>
      </c>
      <c r="G129" s="203">
        <f t="shared" si="11"/>
        <v>0.89277631659428713</v>
      </c>
      <c r="H129" s="203">
        <f t="shared" si="12"/>
        <v>2.7830448345464553E-2</v>
      </c>
      <c r="I129" s="203">
        <f t="shared" si="13"/>
        <v>6.1112633598246147E-2</v>
      </c>
      <c r="J129" s="203">
        <f t="shared" si="14"/>
        <v>2.8908996426422195E-2</v>
      </c>
      <c r="K129" s="176">
        <v>167761</v>
      </c>
      <c r="L129" s="176">
        <v>154508</v>
      </c>
      <c r="M129" s="203">
        <f t="shared" si="15"/>
        <v>0.92100070934245748</v>
      </c>
      <c r="N129" s="176">
        <v>159631</v>
      </c>
      <c r="O129" s="176">
        <v>138293</v>
      </c>
      <c r="P129" s="203">
        <f t="shared" si="16"/>
        <v>0.86632922176770177</v>
      </c>
      <c r="Q129" s="203">
        <f t="shared" si="17"/>
        <v>5.0929957213824428E-2</v>
      </c>
      <c r="R129" s="203">
        <f t="shared" si="18"/>
        <v>0.11725105392174595</v>
      </c>
      <c r="S129" s="203">
        <f t="shared" si="19"/>
        <v>5.4671487574755706E-2</v>
      </c>
    </row>
    <row r="130" spans="1:19" ht="14.25" thickBot="1" x14ac:dyDescent="0.3">
      <c r="A130" s="210" t="s">
        <v>98</v>
      </c>
      <c r="B130" s="210">
        <v>6392</v>
      </c>
      <c r="C130" s="176">
        <v>5051</v>
      </c>
      <c r="D130" s="203">
        <f t="shared" si="10"/>
        <v>0.79020650813516891</v>
      </c>
      <c r="E130" s="176">
        <v>0</v>
      </c>
      <c r="F130" s="176">
        <v>0</v>
      </c>
      <c r="G130" s="203" t="str">
        <f t="shared" si="11"/>
        <v/>
      </c>
      <c r="H130" s="203" t="str">
        <f t="shared" si="12"/>
        <v/>
      </c>
      <c r="I130" s="203" t="str">
        <f t="shared" si="13"/>
        <v/>
      </c>
      <c r="J130" s="203" t="str">
        <f t="shared" si="14"/>
        <v/>
      </c>
      <c r="K130" s="176">
        <v>79404</v>
      </c>
      <c r="L130" s="176">
        <v>60050</v>
      </c>
      <c r="M130" s="203">
        <f t="shared" si="15"/>
        <v>0.7562591305223918</v>
      </c>
      <c r="N130" s="176">
        <v>0</v>
      </c>
      <c r="O130" s="176">
        <v>0</v>
      </c>
      <c r="P130" s="203" t="str">
        <f t="shared" si="16"/>
        <v/>
      </c>
      <c r="Q130" s="203" t="str">
        <f t="shared" si="17"/>
        <v/>
      </c>
      <c r="R130" s="203" t="str">
        <f t="shared" si="18"/>
        <v/>
      </c>
      <c r="S130" s="203" t="str">
        <f t="shared" si="19"/>
        <v/>
      </c>
    </row>
    <row r="131" spans="1:19" ht="16.5" thickTop="1" thickBot="1" x14ac:dyDescent="0.3">
      <c r="A131" s="204" t="s">
        <v>141</v>
      </c>
      <c r="B131" s="284">
        <v>23184</v>
      </c>
      <c r="C131" s="205">
        <v>17702</v>
      </c>
      <c r="D131" s="206">
        <f t="shared" si="10"/>
        <v>0.763543823326432</v>
      </c>
      <c r="E131" s="207">
        <v>17600</v>
      </c>
      <c r="F131" s="205">
        <v>14647</v>
      </c>
      <c r="G131" s="206">
        <f t="shared" si="11"/>
        <v>0.83221590909090915</v>
      </c>
      <c r="H131" s="206">
        <f t="shared" si="12"/>
        <v>0.31727272727272737</v>
      </c>
      <c r="I131" s="206">
        <f t="shared" si="13"/>
        <v>0.20857513483989898</v>
      </c>
      <c r="J131" s="208">
        <f t="shared" si="14"/>
        <v>-6.8672085764477142E-2</v>
      </c>
      <c r="K131" s="209">
        <v>193326</v>
      </c>
      <c r="L131" s="205">
        <v>164169</v>
      </c>
      <c r="M131" s="206">
        <f t="shared" si="15"/>
        <v>0.84918221035970332</v>
      </c>
      <c r="N131" s="207">
        <v>167432</v>
      </c>
      <c r="O131" s="205">
        <v>137629</v>
      </c>
      <c r="P131" s="206">
        <f t="shared" si="16"/>
        <v>0.82199937885231023</v>
      </c>
      <c r="Q131" s="206">
        <f t="shared" si="17"/>
        <v>0.15465382961441065</v>
      </c>
      <c r="R131" s="206">
        <f t="shared" si="18"/>
        <v>0.19283726540191393</v>
      </c>
      <c r="S131" s="208">
        <f t="shared" si="19"/>
        <v>2.718283150739309E-2</v>
      </c>
    </row>
    <row r="132" spans="1:19" ht="14.25" thickTop="1" x14ac:dyDescent="0.25">
      <c r="A132" s="210" t="s">
        <v>98</v>
      </c>
      <c r="B132" s="210">
        <v>23184</v>
      </c>
      <c r="C132" s="176">
        <v>17702</v>
      </c>
      <c r="D132" s="203">
        <f t="shared" si="10"/>
        <v>0.763543823326432</v>
      </c>
      <c r="E132" s="176">
        <v>14300</v>
      </c>
      <c r="F132" s="176">
        <v>11914</v>
      </c>
      <c r="G132" s="203">
        <f t="shared" si="11"/>
        <v>0.83314685314685311</v>
      </c>
      <c r="H132" s="203">
        <f t="shared" si="12"/>
        <v>0.62125874125874136</v>
      </c>
      <c r="I132" s="203">
        <f t="shared" si="13"/>
        <v>0.48581500755413809</v>
      </c>
      <c r="J132" s="203">
        <f t="shared" si="14"/>
        <v>-6.9603029820421103E-2</v>
      </c>
      <c r="K132" s="176">
        <v>179400</v>
      </c>
      <c r="L132" s="176">
        <v>151851</v>
      </c>
      <c r="M132" s="203">
        <f t="shared" si="15"/>
        <v>0.84643812709030097</v>
      </c>
      <c r="N132" s="176">
        <v>141920</v>
      </c>
      <c r="O132" s="176">
        <v>115483</v>
      </c>
      <c r="P132" s="203">
        <f t="shared" si="16"/>
        <v>0.81371899661781288</v>
      </c>
      <c r="Q132" s="203">
        <f t="shared" si="17"/>
        <v>0.26409244644870356</v>
      </c>
      <c r="R132" s="203">
        <f t="shared" si="18"/>
        <v>0.31492081085527746</v>
      </c>
      <c r="S132" s="203">
        <f t="shared" si="19"/>
        <v>3.2719130472488089E-2</v>
      </c>
    </row>
    <row r="133" spans="1:19" ht="14.25" thickBot="1" x14ac:dyDescent="0.3">
      <c r="A133" s="210" t="s">
        <v>84</v>
      </c>
      <c r="B133" s="210">
        <v>0</v>
      </c>
      <c r="C133" s="176">
        <v>0</v>
      </c>
      <c r="D133" s="203" t="str">
        <f t="shared" si="10"/>
        <v/>
      </c>
      <c r="E133" s="176">
        <v>3300</v>
      </c>
      <c r="F133" s="176">
        <v>2733</v>
      </c>
      <c r="G133" s="203">
        <f t="shared" si="11"/>
        <v>0.82818181818181813</v>
      </c>
      <c r="H133" s="203">
        <f t="shared" si="12"/>
        <v>-1</v>
      </c>
      <c r="I133" s="203">
        <f t="shared" si="13"/>
        <v>-1</v>
      </c>
      <c r="J133" s="203" t="str">
        <f t="shared" si="14"/>
        <v/>
      </c>
      <c r="K133" s="176">
        <v>13926</v>
      </c>
      <c r="L133" s="176">
        <v>12318</v>
      </c>
      <c r="M133" s="203">
        <f t="shared" si="15"/>
        <v>0.88453252908229207</v>
      </c>
      <c r="N133" s="176">
        <v>25512</v>
      </c>
      <c r="O133" s="176">
        <v>22146</v>
      </c>
      <c r="P133" s="203">
        <f t="shared" si="16"/>
        <v>0.86806208842897459</v>
      </c>
      <c r="Q133" s="203">
        <f t="shared" si="17"/>
        <v>-0.45413922859830669</v>
      </c>
      <c r="R133" s="203">
        <f t="shared" si="18"/>
        <v>-0.44378217285288535</v>
      </c>
      <c r="S133" s="203">
        <f t="shared" si="19"/>
        <v>1.6470440653317486E-2</v>
      </c>
    </row>
    <row r="134" spans="1:19" ht="16.5" thickTop="1" thickBot="1" x14ac:dyDescent="0.3">
      <c r="A134" s="204" t="s">
        <v>140</v>
      </c>
      <c r="B134" s="284">
        <v>22342</v>
      </c>
      <c r="C134" s="205">
        <v>19529</v>
      </c>
      <c r="D134" s="206">
        <f t="shared" si="10"/>
        <v>0.87409363530570228</v>
      </c>
      <c r="E134" s="207">
        <v>22333</v>
      </c>
      <c r="F134" s="205">
        <v>17421</v>
      </c>
      <c r="G134" s="206">
        <f t="shared" si="11"/>
        <v>0.78005641875251874</v>
      </c>
      <c r="H134" s="206">
        <f t="shared" si="12"/>
        <v>4.0299108941921347E-4</v>
      </c>
      <c r="I134" s="206">
        <f t="shared" si="13"/>
        <v>0.12100338671718047</v>
      </c>
      <c r="J134" s="208">
        <f t="shared" si="14"/>
        <v>9.4037216553183534E-2</v>
      </c>
      <c r="K134" s="209">
        <v>203248</v>
      </c>
      <c r="L134" s="205">
        <v>166150</v>
      </c>
      <c r="M134" s="206">
        <f t="shared" si="15"/>
        <v>0.81747421868849879</v>
      </c>
      <c r="N134" s="207">
        <v>196284</v>
      </c>
      <c r="O134" s="205">
        <v>152186</v>
      </c>
      <c r="P134" s="206">
        <f t="shared" si="16"/>
        <v>0.77533573801226796</v>
      </c>
      <c r="Q134" s="206">
        <f t="shared" si="17"/>
        <v>3.5479203602942766E-2</v>
      </c>
      <c r="R134" s="206">
        <f t="shared" si="18"/>
        <v>9.1756140512267992E-2</v>
      </c>
      <c r="S134" s="208">
        <f t="shared" si="19"/>
        <v>4.2138480676230827E-2</v>
      </c>
    </row>
    <row r="135" spans="1:19" ht="14.25" thickTop="1" x14ac:dyDescent="0.25">
      <c r="A135" s="210" t="s">
        <v>351</v>
      </c>
      <c r="B135" s="210">
        <v>13966</v>
      </c>
      <c r="C135" s="176">
        <v>12555</v>
      </c>
      <c r="D135" s="203">
        <f t="shared" si="10"/>
        <v>0.89896892453100385</v>
      </c>
      <c r="E135" s="176">
        <v>13068</v>
      </c>
      <c r="F135" s="176">
        <v>10439</v>
      </c>
      <c r="G135" s="203">
        <f t="shared" si="11"/>
        <v>0.79882154882154888</v>
      </c>
      <c r="H135" s="203">
        <f t="shared" si="12"/>
        <v>6.8717477808386995E-2</v>
      </c>
      <c r="I135" s="203">
        <f t="shared" si="13"/>
        <v>0.20270140818086024</v>
      </c>
      <c r="J135" s="203">
        <f t="shared" si="14"/>
        <v>0.10014737570945498</v>
      </c>
      <c r="K135" s="176">
        <v>130089</v>
      </c>
      <c r="L135" s="176">
        <v>109895</v>
      </c>
      <c r="M135" s="203">
        <f t="shared" si="15"/>
        <v>0.84476781280507962</v>
      </c>
      <c r="N135" s="176">
        <v>127538</v>
      </c>
      <c r="O135" s="176">
        <v>103747</v>
      </c>
      <c r="P135" s="203">
        <f t="shared" si="16"/>
        <v>0.81345951794759208</v>
      </c>
      <c r="Q135" s="203">
        <f t="shared" si="17"/>
        <v>2.0001881792093279E-2</v>
      </c>
      <c r="R135" s="203">
        <f t="shared" si="18"/>
        <v>5.9259544854308954E-2</v>
      </c>
      <c r="S135" s="203">
        <f t="shared" si="19"/>
        <v>3.130829485748754E-2</v>
      </c>
    </row>
    <row r="136" spans="1:19" x14ac:dyDescent="0.25">
      <c r="A136" s="210" t="s">
        <v>350</v>
      </c>
      <c r="B136" s="210">
        <v>8376</v>
      </c>
      <c r="C136" s="176">
        <v>6974</v>
      </c>
      <c r="D136" s="203">
        <f t="shared" si="10"/>
        <v>0.83261700095510982</v>
      </c>
      <c r="E136" s="176">
        <v>7475</v>
      </c>
      <c r="F136" s="176">
        <v>5567</v>
      </c>
      <c r="G136" s="203">
        <f t="shared" si="11"/>
        <v>0.74474916387959866</v>
      </c>
      <c r="H136" s="203">
        <f t="shared" si="12"/>
        <v>0.12053511705685627</v>
      </c>
      <c r="I136" s="203">
        <f t="shared" si="13"/>
        <v>0.25273935692473515</v>
      </c>
      <c r="J136" s="203">
        <f t="shared" si="14"/>
        <v>8.7867837075511157E-2</v>
      </c>
      <c r="K136" s="176">
        <v>67946</v>
      </c>
      <c r="L136" s="176">
        <v>52498</v>
      </c>
      <c r="M136" s="203">
        <f t="shared" si="15"/>
        <v>0.77264298119094577</v>
      </c>
      <c r="N136" s="176">
        <v>51148</v>
      </c>
      <c r="O136" s="176">
        <v>35979</v>
      </c>
      <c r="P136" s="203">
        <f t="shared" si="16"/>
        <v>0.70342926409634787</v>
      </c>
      <c r="Q136" s="203">
        <f t="shared" si="17"/>
        <v>0.32841948854305159</v>
      </c>
      <c r="R136" s="203">
        <f t="shared" si="18"/>
        <v>0.45912893632396679</v>
      </c>
      <c r="S136" s="203">
        <f t="shared" si="19"/>
        <v>6.9213717094597893E-2</v>
      </c>
    </row>
    <row r="137" spans="1:19" ht="14.25" thickBot="1" x14ac:dyDescent="0.3">
      <c r="A137" s="210" t="s">
        <v>354</v>
      </c>
      <c r="B137" s="210">
        <v>0</v>
      </c>
      <c r="C137" s="176">
        <v>0</v>
      </c>
      <c r="D137" s="203" t="str">
        <f t="shared" ref="D137:D200" si="20">IFERROR(C137/B137,"")</f>
        <v/>
      </c>
      <c r="E137" s="176">
        <v>1790</v>
      </c>
      <c r="F137" s="176">
        <v>1415</v>
      </c>
      <c r="G137" s="203">
        <f t="shared" ref="G137:G200" si="21">IFERROR(F137/E137,"")</f>
        <v>0.79050279329608941</v>
      </c>
      <c r="H137" s="203">
        <f t="shared" ref="H137:H200" si="22">IFERROR(B137/E137-1,"")</f>
        <v>-1</v>
      </c>
      <c r="I137" s="203">
        <f t="shared" ref="I137:I200" si="23">IFERROR(C137/F137-1,"")</f>
        <v>-1</v>
      </c>
      <c r="J137" s="203" t="str">
        <f t="shared" ref="J137:J200" si="24">IFERROR(D137-G137,"")</f>
        <v/>
      </c>
      <c r="K137" s="176">
        <v>5213</v>
      </c>
      <c r="L137" s="176">
        <v>3757</v>
      </c>
      <c r="M137" s="203">
        <f t="shared" ref="M137:M200" si="25">IFERROR(L137/K137,"")</f>
        <v>0.72069825436408974</v>
      </c>
      <c r="N137" s="176">
        <v>17598</v>
      </c>
      <c r="O137" s="176">
        <v>12460</v>
      </c>
      <c r="P137" s="203">
        <f t="shared" ref="P137:P200" si="26">IFERROR(O137/N137,"")</f>
        <v>0.70803500397772479</v>
      </c>
      <c r="Q137" s="203">
        <f t="shared" ref="Q137:Q200" si="27">IFERROR(K137/N137-1,"")</f>
        <v>-0.7037731560404592</v>
      </c>
      <c r="R137" s="203">
        <f t="shared" ref="R137:R200" si="28">IFERROR(L137/O137-1,"")</f>
        <v>-0.69847512038523274</v>
      </c>
      <c r="S137" s="203">
        <f t="shared" ref="S137:S200" si="29">IFERROR(M137-P137,"")</f>
        <v>1.2663250386364955E-2</v>
      </c>
    </row>
    <row r="138" spans="1:19" ht="16.5" thickTop="1" thickBot="1" x14ac:dyDescent="0.3">
      <c r="A138" s="204" t="s">
        <v>139</v>
      </c>
      <c r="B138" s="284">
        <v>20752</v>
      </c>
      <c r="C138" s="205">
        <v>15802</v>
      </c>
      <c r="D138" s="206">
        <f t="shared" si="20"/>
        <v>0.76146877409406322</v>
      </c>
      <c r="E138" s="207">
        <v>19633</v>
      </c>
      <c r="F138" s="205">
        <v>15229</v>
      </c>
      <c r="G138" s="206">
        <f t="shared" si="21"/>
        <v>0.7756837976875669</v>
      </c>
      <c r="H138" s="206">
        <f t="shared" si="22"/>
        <v>5.6995874293281679E-2</v>
      </c>
      <c r="I138" s="206">
        <f t="shared" si="23"/>
        <v>3.7625582769715615E-2</v>
      </c>
      <c r="J138" s="208">
        <f t="shared" si="24"/>
        <v>-1.4215023593503684E-2</v>
      </c>
      <c r="K138" s="209">
        <v>213155</v>
      </c>
      <c r="L138" s="205">
        <v>169424</v>
      </c>
      <c r="M138" s="206">
        <f t="shared" si="25"/>
        <v>0.79483943609110741</v>
      </c>
      <c r="N138" s="207">
        <v>191315</v>
      </c>
      <c r="O138" s="205">
        <v>149588</v>
      </c>
      <c r="P138" s="206">
        <f t="shared" si="26"/>
        <v>0.78189373546245722</v>
      </c>
      <c r="Q138" s="206">
        <f t="shared" si="27"/>
        <v>0.11415727987873403</v>
      </c>
      <c r="R138" s="206">
        <f t="shared" si="28"/>
        <v>0.13260421958980673</v>
      </c>
      <c r="S138" s="208">
        <f t="shared" si="29"/>
        <v>1.2945700628650192E-2</v>
      </c>
    </row>
    <row r="139" spans="1:19" ht="14.25" thickTop="1" x14ac:dyDescent="0.25">
      <c r="A139" s="210" t="s">
        <v>359</v>
      </c>
      <c r="B139" s="210">
        <v>13062</v>
      </c>
      <c r="C139" s="176">
        <v>10089</v>
      </c>
      <c r="D139" s="203">
        <f t="shared" si="20"/>
        <v>0.77239320165365177</v>
      </c>
      <c r="E139" s="176">
        <v>0</v>
      </c>
      <c r="F139" s="176">
        <v>0</v>
      </c>
      <c r="G139" s="203" t="str">
        <f t="shared" si="21"/>
        <v/>
      </c>
      <c r="H139" s="203" t="str">
        <f t="shared" si="22"/>
        <v/>
      </c>
      <c r="I139" s="203" t="str">
        <f t="shared" si="23"/>
        <v/>
      </c>
      <c r="J139" s="203" t="str">
        <f t="shared" si="24"/>
        <v/>
      </c>
      <c r="K139" s="176">
        <v>83267</v>
      </c>
      <c r="L139" s="176">
        <v>68963</v>
      </c>
      <c r="M139" s="203">
        <f t="shared" si="25"/>
        <v>0.8282152593464398</v>
      </c>
      <c r="N139" s="176">
        <v>0</v>
      </c>
      <c r="O139" s="176">
        <v>0</v>
      </c>
      <c r="P139" s="203" t="str">
        <f t="shared" si="26"/>
        <v/>
      </c>
      <c r="Q139" s="203" t="str">
        <f t="shared" si="27"/>
        <v/>
      </c>
      <c r="R139" s="203" t="str">
        <f t="shared" si="28"/>
        <v/>
      </c>
      <c r="S139" s="203" t="str">
        <f t="shared" si="29"/>
        <v/>
      </c>
    </row>
    <row r="140" spans="1:19" x14ac:dyDescent="0.25">
      <c r="A140" s="210" t="s">
        <v>350</v>
      </c>
      <c r="B140" s="210">
        <v>7690</v>
      </c>
      <c r="C140" s="176">
        <v>5713</v>
      </c>
      <c r="D140" s="203">
        <f t="shared" si="20"/>
        <v>0.74291287386215865</v>
      </c>
      <c r="E140" s="176">
        <v>9369</v>
      </c>
      <c r="F140" s="176">
        <v>6499</v>
      </c>
      <c r="G140" s="203">
        <f t="shared" si="21"/>
        <v>0.69367061586081757</v>
      </c>
      <c r="H140" s="203">
        <f t="shared" si="22"/>
        <v>-0.17920802647027434</v>
      </c>
      <c r="I140" s="203">
        <f t="shared" si="23"/>
        <v>-0.12094168333589783</v>
      </c>
      <c r="J140" s="203">
        <f t="shared" si="24"/>
        <v>4.9242258001341077E-2</v>
      </c>
      <c r="K140" s="176">
        <v>85214</v>
      </c>
      <c r="L140" s="176">
        <v>62739</v>
      </c>
      <c r="M140" s="203">
        <f t="shared" si="25"/>
        <v>0.73625225901847113</v>
      </c>
      <c r="N140" s="176">
        <v>89534</v>
      </c>
      <c r="O140" s="176">
        <v>61914</v>
      </c>
      <c r="P140" s="203">
        <f t="shared" si="26"/>
        <v>0.69151383831840418</v>
      </c>
      <c r="Q140" s="203">
        <f t="shared" si="27"/>
        <v>-4.824982688140822E-2</v>
      </c>
      <c r="R140" s="203">
        <f t="shared" si="28"/>
        <v>1.3324934586684822E-2</v>
      </c>
      <c r="S140" s="203">
        <f t="shared" si="29"/>
        <v>4.473842070006695E-2</v>
      </c>
    </row>
    <row r="141" spans="1:19" ht="14.25" thickBot="1" x14ac:dyDescent="0.3">
      <c r="A141" s="210" t="s">
        <v>84</v>
      </c>
      <c r="B141" s="210">
        <v>0</v>
      </c>
      <c r="C141" s="176">
        <v>0</v>
      </c>
      <c r="D141" s="203" t="str">
        <f t="shared" si="20"/>
        <v/>
      </c>
      <c r="E141" s="176">
        <v>10264</v>
      </c>
      <c r="F141" s="176">
        <v>8730</v>
      </c>
      <c r="G141" s="203">
        <f t="shared" si="21"/>
        <v>0.85054559625876847</v>
      </c>
      <c r="H141" s="203">
        <f t="shared" si="22"/>
        <v>-1</v>
      </c>
      <c r="I141" s="203">
        <f t="shared" si="23"/>
        <v>-1</v>
      </c>
      <c r="J141" s="203" t="str">
        <f t="shared" si="24"/>
        <v/>
      </c>
      <c r="K141" s="176">
        <v>44674</v>
      </c>
      <c r="L141" s="176">
        <v>37722</v>
      </c>
      <c r="M141" s="203">
        <f t="shared" si="25"/>
        <v>0.84438375789049558</v>
      </c>
      <c r="N141" s="176">
        <v>101781</v>
      </c>
      <c r="O141" s="176">
        <v>87674</v>
      </c>
      <c r="P141" s="203">
        <f t="shared" si="26"/>
        <v>0.86139849284247549</v>
      </c>
      <c r="Q141" s="203">
        <f t="shared" si="27"/>
        <v>-0.56107721480433481</v>
      </c>
      <c r="R141" s="203">
        <f t="shared" si="28"/>
        <v>-0.56974701735976452</v>
      </c>
      <c r="S141" s="203">
        <f t="shared" si="29"/>
        <v>-1.7014734951979915E-2</v>
      </c>
    </row>
    <row r="142" spans="1:19" ht="16.5" thickTop="1" thickBot="1" x14ac:dyDescent="0.3">
      <c r="A142" s="204" t="s">
        <v>142</v>
      </c>
      <c r="B142" s="284">
        <v>17620</v>
      </c>
      <c r="C142" s="205">
        <v>13682</v>
      </c>
      <c r="D142" s="206">
        <f t="shared" si="20"/>
        <v>0.77650397275822924</v>
      </c>
      <c r="E142" s="207">
        <v>20208</v>
      </c>
      <c r="F142" s="205">
        <v>16175</v>
      </c>
      <c r="G142" s="206">
        <f t="shared" si="21"/>
        <v>0.80042557403008707</v>
      </c>
      <c r="H142" s="206">
        <f t="shared" si="22"/>
        <v>-0.12806809184481394</v>
      </c>
      <c r="I142" s="206">
        <f t="shared" si="23"/>
        <v>-0.15412673879443584</v>
      </c>
      <c r="J142" s="208">
        <f t="shared" si="24"/>
        <v>-2.3921601271857829E-2</v>
      </c>
      <c r="K142" s="209">
        <v>185627</v>
      </c>
      <c r="L142" s="205">
        <v>148018</v>
      </c>
      <c r="M142" s="206">
        <f t="shared" si="25"/>
        <v>0.79739477554450588</v>
      </c>
      <c r="N142" s="207">
        <v>149396</v>
      </c>
      <c r="O142" s="205">
        <v>115929</v>
      </c>
      <c r="P142" s="206">
        <f t="shared" si="26"/>
        <v>0.77598463144930252</v>
      </c>
      <c r="Q142" s="206">
        <f t="shared" si="27"/>
        <v>0.24251653324051503</v>
      </c>
      <c r="R142" s="206">
        <f t="shared" si="28"/>
        <v>0.27679873025731272</v>
      </c>
      <c r="S142" s="208">
        <f t="shared" si="29"/>
        <v>2.1410144095203365E-2</v>
      </c>
    </row>
    <row r="143" spans="1:19" ht="14.25" thickTop="1" x14ac:dyDescent="0.25">
      <c r="A143" s="210" t="s">
        <v>98</v>
      </c>
      <c r="B143" s="210">
        <v>11640</v>
      </c>
      <c r="C143" s="176">
        <v>9369</v>
      </c>
      <c r="D143" s="203">
        <f t="shared" si="20"/>
        <v>0.80489690721649487</v>
      </c>
      <c r="E143" s="176">
        <v>11288</v>
      </c>
      <c r="F143" s="176">
        <v>8726</v>
      </c>
      <c r="G143" s="203">
        <f t="shared" si="21"/>
        <v>0.77303330970942596</v>
      </c>
      <c r="H143" s="203">
        <f t="shared" si="22"/>
        <v>3.1183557760453562E-2</v>
      </c>
      <c r="I143" s="203">
        <f t="shared" si="23"/>
        <v>7.368782947513175E-2</v>
      </c>
      <c r="J143" s="203">
        <f t="shared" si="24"/>
        <v>3.1863597507068908E-2</v>
      </c>
      <c r="K143" s="176">
        <v>115896</v>
      </c>
      <c r="L143" s="176">
        <v>90327</v>
      </c>
      <c r="M143" s="203">
        <f t="shared" si="25"/>
        <v>0.77937978877614411</v>
      </c>
      <c r="N143" s="176">
        <v>111368</v>
      </c>
      <c r="O143" s="176">
        <v>86377</v>
      </c>
      <c r="P143" s="203">
        <f t="shared" si="26"/>
        <v>0.77559981323180804</v>
      </c>
      <c r="Q143" s="203">
        <f t="shared" si="27"/>
        <v>4.0657998706989495E-2</v>
      </c>
      <c r="R143" s="203">
        <f t="shared" si="28"/>
        <v>4.5729766025678131E-2</v>
      </c>
      <c r="S143" s="203">
        <f t="shared" si="29"/>
        <v>3.7799755443360672E-3</v>
      </c>
    </row>
    <row r="144" spans="1:19" x14ac:dyDescent="0.25">
      <c r="A144" s="210" t="s">
        <v>84</v>
      </c>
      <c r="B144" s="210">
        <v>5980</v>
      </c>
      <c r="C144" s="176">
        <v>4313</v>
      </c>
      <c r="D144" s="203">
        <f t="shared" si="20"/>
        <v>0.72123745819397989</v>
      </c>
      <c r="E144" s="176">
        <v>8646</v>
      </c>
      <c r="F144" s="176">
        <v>7298</v>
      </c>
      <c r="G144" s="203">
        <f t="shared" si="21"/>
        <v>0.84408975248669904</v>
      </c>
      <c r="H144" s="203">
        <f t="shared" si="22"/>
        <v>-0.30835068239648389</v>
      </c>
      <c r="I144" s="203">
        <f t="shared" si="23"/>
        <v>-0.40901616881337355</v>
      </c>
      <c r="J144" s="203">
        <f t="shared" si="24"/>
        <v>-0.12285229429271916</v>
      </c>
      <c r="K144" s="176">
        <v>69041</v>
      </c>
      <c r="L144" s="176">
        <v>57269</v>
      </c>
      <c r="M144" s="203">
        <f t="shared" si="25"/>
        <v>0.82949262032705207</v>
      </c>
      <c r="N144" s="176">
        <v>35042</v>
      </c>
      <c r="O144" s="176">
        <v>27733</v>
      </c>
      <c r="P144" s="203">
        <f t="shared" si="26"/>
        <v>0.79142172250442322</v>
      </c>
      <c r="Q144" s="203">
        <f t="shared" si="27"/>
        <v>0.97023571713943269</v>
      </c>
      <c r="R144" s="203">
        <f t="shared" si="28"/>
        <v>1.0650128006346229</v>
      </c>
      <c r="S144" s="203">
        <f t="shared" si="29"/>
        <v>3.8070897822628846E-2</v>
      </c>
    </row>
    <row r="145" spans="1:19" x14ac:dyDescent="0.25">
      <c r="A145" s="210" t="s">
        <v>103</v>
      </c>
      <c r="B145" s="210">
        <v>0</v>
      </c>
      <c r="C145" s="176">
        <v>0</v>
      </c>
      <c r="D145" s="203" t="str">
        <f t="shared" si="20"/>
        <v/>
      </c>
      <c r="E145" s="176">
        <v>0</v>
      </c>
      <c r="F145" s="176">
        <v>0</v>
      </c>
      <c r="G145" s="203" t="str">
        <f t="shared" si="21"/>
        <v/>
      </c>
      <c r="H145" s="203" t="str">
        <f t="shared" si="22"/>
        <v/>
      </c>
      <c r="I145" s="203" t="str">
        <f t="shared" si="23"/>
        <v/>
      </c>
      <c r="J145" s="203" t="str">
        <f t="shared" si="24"/>
        <v/>
      </c>
      <c r="K145" s="176">
        <v>0</v>
      </c>
      <c r="L145" s="176">
        <v>0</v>
      </c>
      <c r="M145" s="203" t="str">
        <f t="shared" si="25"/>
        <v/>
      </c>
      <c r="N145" s="176">
        <v>318</v>
      </c>
      <c r="O145" s="176">
        <v>312</v>
      </c>
      <c r="P145" s="203">
        <f t="shared" si="26"/>
        <v>0.98113207547169812</v>
      </c>
      <c r="Q145" s="203">
        <f t="shared" si="27"/>
        <v>-1</v>
      </c>
      <c r="R145" s="203">
        <f t="shared" si="28"/>
        <v>-1</v>
      </c>
      <c r="S145" s="203" t="str">
        <f t="shared" si="29"/>
        <v/>
      </c>
    </row>
    <row r="146" spans="1:19" ht="14.25" thickBot="1" x14ac:dyDescent="0.3">
      <c r="A146" s="210" t="s">
        <v>350</v>
      </c>
      <c r="B146" s="210">
        <v>0</v>
      </c>
      <c r="C146" s="176">
        <v>0</v>
      </c>
      <c r="D146" s="203" t="str">
        <f t="shared" si="20"/>
        <v/>
      </c>
      <c r="E146" s="176">
        <v>274</v>
      </c>
      <c r="F146" s="176">
        <v>151</v>
      </c>
      <c r="G146" s="203">
        <f t="shared" si="21"/>
        <v>0.55109489051094895</v>
      </c>
      <c r="H146" s="203">
        <f t="shared" si="22"/>
        <v>-1</v>
      </c>
      <c r="I146" s="203">
        <f t="shared" si="23"/>
        <v>-1</v>
      </c>
      <c r="J146" s="203" t="str">
        <f t="shared" si="24"/>
        <v/>
      </c>
      <c r="K146" s="176">
        <v>690</v>
      </c>
      <c r="L146" s="176">
        <v>422</v>
      </c>
      <c r="M146" s="203">
        <f t="shared" si="25"/>
        <v>0.61159420289855071</v>
      </c>
      <c r="N146" s="176">
        <v>2668</v>
      </c>
      <c r="O146" s="176">
        <v>1507</v>
      </c>
      <c r="P146" s="203">
        <f t="shared" si="26"/>
        <v>0.56484257871064469</v>
      </c>
      <c r="Q146" s="203">
        <f t="shared" si="27"/>
        <v>-0.74137931034482762</v>
      </c>
      <c r="R146" s="203">
        <f t="shared" si="28"/>
        <v>-0.71997345719973449</v>
      </c>
      <c r="S146" s="203">
        <f t="shared" si="29"/>
        <v>4.6751624187906016E-2</v>
      </c>
    </row>
    <row r="147" spans="1:19" ht="16.5" thickTop="1" thickBot="1" x14ac:dyDescent="0.3">
      <c r="A147" s="204" t="s">
        <v>136</v>
      </c>
      <c r="B147" s="284">
        <v>17532</v>
      </c>
      <c r="C147" s="205">
        <v>14393</v>
      </c>
      <c r="D147" s="206">
        <f t="shared" si="20"/>
        <v>0.82095596623317357</v>
      </c>
      <c r="E147" s="207">
        <v>23923</v>
      </c>
      <c r="F147" s="205">
        <v>19667</v>
      </c>
      <c r="G147" s="206">
        <f t="shared" si="21"/>
        <v>0.82209589098357227</v>
      </c>
      <c r="H147" s="206">
        <f t="shared" si="22"/>
        <v>-0.26714876896710282</v>
      </c>
      <c r="I147" s="206">
        <f t="shared" si="23"/>
        <v>-0.2681649463568414</v>
      </c>
      <c r="J147" s="208">
        <f t="shared" si="24"/>
        <v>-1.139924750398702E-3</v>
      </c>
      <c r="K147" s="209">
        <v>237055</v>
      </c>
      <c r="L147" s="205">
        <v>195705</v>
      </c>
      <c r="M147" s="206">
        <f t="shared" si="25"/>
        <v>0.82556790618210962</v>
      </c>
      <c r="N147" s="207">
        <v>180195</v>
      </c>
      <c r="O147" s="205">
        <v>152528</v>
      </c>
      <c r="P147" s="206">
        <f t="shared" si="26"/>
        <v>0.84646077860096003</v>
      </c>
      <c r="Q147" s="206">
        <f t="shared" si="27"/>
        <v>0.3155470462554455</v>
      </c>
      <c r="R147" s="206">
        <f t="shared" si="28"/>
        <v>0.28307589426203705</v>
      </c>
      <c r="S147" s="208">
        <f t="shared" si="29"/>
        <v>-2.0892872418850406E-2</v>
      </c>
    </row>
    <row r="148" spans="1:19" ht="14.25" thickTop="1" x14ac:dyDescent="0.25">
      <c r="A148" s="210" t="s">
        <v>103</v>
      </c>
      <c r="B148" s="210">
        <v>8820</v>
      </c>
      <c r="C148" s="176">
        <v>7074</v>
      </c>
      <c r="D148" s="203">
        <f t="shared" si="20"/>
        <v>0.80204081632653057</v>
      </c>
      <c r="E148" s="176">
        <v>5748</v>
      </c>
      <c r="F148" s="176">
        <v>4218</v>
      </c>
      <c r="G148" s="203">
        <f t="shared" si="21"/>
        <v>0.73382045929018791</v>
      </c>
      <c r="H148" s="203">
        <f t="shared" si="22"/>
        <v>0.53444676409185798</v>
      </c>
      <c r="I148" s="203">
        <f t="shared" si="23"/>
        <v>0.67709815078236124</v>
      </c>
      <c r="J148" s="203">
        <f t="shared" si="24"/>
        <v>6.822035703634266E-2</v>
      </c>
      <c r="K148" s="176">
        <v>91896</v>
      </c>
      <c r="L148" s="176">
        <v>72220</v>
      </c>
      <c r="M148" s="203">
        <f t="shared" si="25"/>
        <v>0.78588839557760948</v>
      </c>
      <c r="N148" s="176">
        <v>59604</v>
      </c>
      <c r="O148" s="176">
        <v>47704</v>
      </c>
      <c r="P148" s="203">
        <f t="shared" si="26"/>
        <v>0.80034896986779414</v>
      </c>
      <c r="Q148" s="203">
        <f t="shared" si="27"/>
        <v>0.54177571975035232</v>
      </c>
      <c r="R148" s="203">
        <f t="shared" si="28"/>
        <v>0.51391916820392414</v>
      </c>
      <c r="S148" s="203">
        <f t="shared" si="29"/>
        <v>-1.4460574290184658E-2</v>
      </c>
    </row>
    <row r="149" spans="1:19" x14ac:dyDescent="0.25">
      <c r="A149" s="210" t="s">
        <v>84</v>
      </c>
      <c r="B149" s="210">
        <v>6440</v>
      </c>
      <c r="C149" s="176">
        <v>5544</v>
      </c>
      <c r="D149" s="203">
        <f t="shared" si="20"/>
        <v>0.86086956521739133</v>
      </c>
      <c r="E149" s="176">
        <v>15619</v>
      </c>
      <c r="F149" s="176">
        <v>13477</v>
      </c>
      <c r="G149" s="203">
        <f t="shared" si="21"/>
        <v>0.86285933798578651</v>
      </c>
      <c r="H149" s="203">
        <f t="shared" si="22"/>
        <v>-0.5876816697611883</v>
      </c>
      <c r="I149" s="203">
        <f t="shared" si="23"/>
        <v>-0.5886324849744009</v>
      </c>
      <c r="J149" s="203">
        <f t="shared" si="24"/>
        <v>-1.9897727683951816E-3</v>
      </c>
      <c r="K149" s="176">
        <v>118535</v>
      </c>
      <c r="L149" s="176">
        <v>101700</v>
      </c>
      <c r="M149" s="203">
        <f t="shared" si="25"/>
        <v>0.85797443792972539</v>
      </c>
      <c r="N149" s="176">
        <v>108237</v>
      </c>
      <c r="O149" s="176">
        <v>95252</v>
      </c>
      <c r="P149" s="203">
        <f t="shared" si="26"/>
        <v>0.88003178210778199</v>
      </c>
      <c r="Q149" s="203">
        <f t="shared" si="27"/>
        <v>9.5143065679943017E-2</v>
      </c>
      <c r="R149" s="203">
        <f t="shared" si="28"/>
        <v>6.769411665896774E-2</v>
      </c>
      <c r="S149" s="203">
        <f t="shared" si="29"/>
        <v>-2.2057344178056604E-2</v>
      </c>
    </row>
    <row r="150" spans="1:19" ht="14.25" thickBot="1" x14ac:dyDescent="0.3">
      <c r="A150" s="210" t="s">
        <v>85</v>
      </c>
      <c r="B150" s="210">
        <v>2272</v>
      </c>
      <c r="C150" s="176">
        <v>1775</v>
      </c>
      <c r="D150" s="203">
        <f t="shared" si="20"/>
        <v>0.78125</v>
      </c>
      <c r="E150" s="176">
        <v>2556</v>
      </c>
      <c r="F150" s="176">
        <v>1972</v>
      </c>
      <c r="G150" s="203">
        <f t="shared" si="21"/>
        <v>0.77151799687010958</v>
      </c>
      <c r="H150" s="203">
        <f t="shared" si="22"/>
        <v>-0.11111111111111116</v>
      </c>
      <c r="I150" s="203">
        <f t="shared" si="23"/>
        <v>-9.9898580121703828E-2</v>
      </c>
      <c r="J150" s="203">
        <f t="shared" si="24"/>
        <v>9.7320031298904208E-3</v>
      </c>
      <c r="K150" s="176">
        <v>26624</v>
      </c>
      <c r="L150" s="176">
        <v>21785</v>
      </c>
      <c r="M150" s="203">
        <f t="shared" si="25"/>
        <v>0.81824669471153844</v>
      </c>
      <c r="N150" s="176">
        <v>12354</v>
      </c>
      <c r="O150" s="176">
        <v>9572</v>
      </c>
      <c r="P150" s="203">
        <f t="shared" si="26"/>
        <v>0.77480977820948682</v>
      </c>
      <c r="Q150" s="203">
        <f t="shared" si="27"/>
        <v>1.1550914683503319</v>
      </c>
      <c r="R150" s="203">
        <f t="shared" si="28"/>
        <v>1.2759089009611366</v>
      </c>
      <c r="S150" s="203">
        <f t="shared" si="29"/>
        <v>4.3436916502051615E-2</v>
      </c>
    </row>
    <row r="151" spans="1:19" ht="16.5" thickTop="1" thickBot="1" x14ac:dyDescent="0.3">
      <c r="A151" s="204" t="s">
        <v>147</v>
      </c>
      <c r="B151" s="284">
        <v>16286</v>
      </c>
      <c r="C151" s="205">
        <v>12071</v>
      </c>
      <c r="D151" s="206">
        <f t="shared" si="20"/>
        <v>0.74118875107454252</v>
      </c>
      <c r="E151" s="207">
        <v>9956</v>
      </c>
      <c r="F151" s="205">
        <v>8479</v>
      </c>
      <c r="G151" s="206">
        <f t="shared" si="21"/>
        <v>0.85164724789071922</v>
      </c>
      <c r="H151" s="206">
        <f t="shared" si="22"/>
        <v>0.63579750903977494</v>
      </c>
      <c r="I151" s="206">
        <f t="shared" si="23"/>
        <v>0.4236348626017219</v>
      </c>
      <c r="J151" s="208">
        <f t="shared" si="24"/>
        <v>-0.1104584968161767</v>
      </c>
      <c r="K151" s="209">
        <v>119645</v>
      </c>
      <c r="L151" s="205">
        <v>92170</v>
      </c>
      <c r="M151" s="206">
        <f t="shared" si="25"/>
        <v>0.770362321868862</v>
      </c>
      <c r="N151" s="207">
        <v>93232</v>
      </c>
      <c r="O151" s="205">
        <v>76426</v>
      </c>
      <c r="P151" s="206">
        <f t="shared" si="26"/>
        <v>0.81974000343229791</v>
      </c>
      <c r="Q151" s="206">
        <f t="shared" si="27"/>
        <v>0.28330401578857045</v>
      </c>
      <c r="R151" s="206">
        <f t="shared" si="28"/>
        <v>0.20600319263078015</v>
      </c>
      <c r="S151" s="208">
        <f t="shared" si="29"/>
        <v>-4.9377681563435916E-2</v>
      </c>
    </row>
    <row r="152" spans="1:19" ht="14.25" thickTop="1" x14ac:dyDescent="0.25">
      <c r="A152" s="210" t="s">
        <v>350</v>
      </c>
      <c r="B152" s="210">
        <v>7072</v>
      </c>
      <c r="C152" s="176">
        <v>5285</v>
      </c>
      <c r="D152" s="203">
        <f t="shared" si="20"/>
        <v>0.7473133484162896</v>
      </c>
      <c r="E152" s="176">
        <v>0</v>
      </c>
      <c r="F152" s="176">
        <v>0</v>
      </c>
      <c r="G152" s="203" t="str">
        <f t="shared" si="21"/>
        <v/>
      </c>
      <c r="H152" s="203" t="str">
        <f t="shared" si="22"/>
        <v/>
      </c>
      <c r="I152" s="203" t="str">
        <f t="shared" si="23"/>
        <v/>
      </c>
      <c r="J152" s="203" t="str">
        <f t="shared" si="24"/>
        <v/>
      </c>
      <c r="K152" s="176">
        <v>30826</v>
      </c>
      <c r="L152" s="176">
        <v>22964</v>
      </c>
      <c r="M152" s="203">
        <f t="shared" si="25"/>
        <v>0.74495555699733995</v>
      </c>
      <c r="N152" s="176">
        <v>384</v>
      </c>
      <c r="O152" s="176">
        <v>298</v>
      </c>
      <c r="P152" s="203">
        <f t="shared" si="26"/>
        <v>0.77604166666666663</v>
      </c>
      <c r="Q152" s="203">
        <f t="shared" si="27"/>
        <v>79.276041666666671</v>
      </c>
      <c r="R152" s="203">
        <f t="shared" si="28"/>
        <v>76.060402684563755</v>
      </c>
      <c r="S152" s="203">
        <f t="shared" si="29"/>
        <v>-3.1086109669326678E-2</v>
      </c>
    </row>
    <row r="153" spans="1:19" x14ac:dyDescent="0.25">
      <c r="A153" s="210" t="s">
        <v>351</v>
      </c>
      <c r="B153" s="210">
        <v>5135</v>
      </c>
      <c r="C153" s="176">
        <v>3851</v>
      </c>
      <c r="D153" s="203">
        <f t="shared" si="20"/>
        <v>0.74995131450827657</v>
      </c>
      <c r="E153" s="176">
        <v>5852</v>
      </c>
      <c r="F153" s="176">
        <v>5146</v>
      </c>
      <c r="G153" s="203">
        <f t="shared" si="21"/>
        <v>0.87935748462064256</v>
      </c>
      <c r="H153" s="203">
        <f t="shared" si="22"/>
        <v>-0.12252221462747781</v>
      </c>
      <c r="I153" s="203">
        <f t="shared" si="23"/>
        <v>-0.25165176836377767</v>
      </c>
      <c r="J153" s="203">
        <f t="shared" si="24"/>
        <v>-0.12940617011236599</v>
      </c>
      <c r="K153" s="176">
        <v>50587</v>
      </c>
      <c r="L153" s="176">
        <v>40827</v>
      </c>
      <c r="M153" s="203">
        <f t="shared" si="25"/>
        <v>0.80706505623974534</v>
      </c>
      <c r="N153" s="176">
        <v>55616</v>
      </c>
      <c r="O153" s="176">
        <v>46217</v>
      </c>
      <c r="P153" s="203">
        <f t="shared" si="26"/>
        <v>0.83100186996547754</v>
      </c>
      <c r="Q153" s="203">
        <f t="shared" si="27"/>
        <v>-9.0423619102416586E-2</v>
      </c>
      <c r="R153" s="203">
        <f t="shared" si="28"/>
        <v>-0.11662375316441997</v>
      </c>
      <c r="S153" s="203">
        <f t="shared" si="29"/>
        <v>-2.3936813725732198E-2</v>
      </c>
    </row>
    <row r="154" spans="1:19" x14ac:dyDescent="0.25">
      <c r="A154" s="210" t="s">
        <v>359</v>
      </c>
      <c r="B154" s="210">
        <v>4079</v>
      </c>
      <c r="C154" s="176">
        <v>2935</v>
      </c>
      <c r="D154" s="203">
        <f t="shared" si="20"/>
        <v>0.71953910272125521</v>
      </c>
      <c r="E154" s="176">
        <v>0</v>
      </c>
      <c r="F154" s="176">
        <v>0</v>
      </c>
      <c r="G154" s="203" t="str">
        <f t="shared" si="21"/>
        <v/>
      </c>
      <c r="H154" s="203" t="str">
        <f t="shared" si="22"/>
        <v/>
      </c>
      <c r="I154" s="203" t="str">
        <f t="shared" si="23"/>
        <v/>
      </c>
      <c r="J154" s="203" t="str">
        <f t="shared" si="24"/>
        <v/>
      </c>
      <c r="K154" s="176">
        <v>22719</v>
      </c>
      <c r="L154" s="176">
        <v>17853</v>
      </c>
      <c r="M154" s="203">
        <f t="shared" si="25"/>
        <v>0.78581803776574677</v>
      </c>
      <c r="N154" s="176">
        <v>0</v>
      </c>
      <c r="O154" s="176">
        <v>0</v>
      </c>
      <c r="P154" s="203" t="str">
        <f t="shared" si="26"/>
        <v/>
      </c>
      <c r="Q154" s="203" t="str">
        <f t="shared" si="27"/>
        <v/>
      </c>
      <c r="R154" s="203" t="str">
        <f t="shared" si="28"/>
        <v/>
      </c>
      <c r="S154" s="203" t="str">
        <f t="shared" si="29"/>
        <v/>
      </c>
    </row>
    <row r="155" spans="1:19" ht="14.25" thickBot="1" x14ac:dyDescent="0.3">
      <c r="A155" s="210" t="s">
        <v>84</v>
      </c>
      <c r="B155" s="210">
        <v>0</v>
      </c>
      <c r="C155" s="176">
        <v>0</v>
      </c>
      <c r="D155" s="203" t="str">
        <f t="shared" si="20"/>
        <v/>
      </c>
      <c r="E155" s="176">
        <v>4104</v>
      </c>
      <c r="F155" s="176">
        <v>3333</v>
      </c>
      <c r="G155" s="203">
        <f t="shared" si="21"/>
        <v>0.8121345029239766</v>
      </c>
      <c r="H155" s="203">
        <f t="shared" si="22"/>
        <v>-1</v>
      </c>
      <c r="I155" s="203">
        <f t="shared" si="23"/>
        <v>-1</v>
      </c>
      <c r="J155" s="203" t="str">
        <f t="shared" si="24"/>
        <v/>
      </c>
      <c r="K155" s="176">
        <v>15513</v>
      </c>
      <c r="L155" s="176">
        <v>10526</v>
      </c>
      <c r="M155" s="203">
        <f t="shared" si="25"/>
        <v>0.67852768645652028</v>
      </c>
      <c r="N155" s="176">
        <v>37232</v>
      </c>
      <c r="O155" s="176">
        <v>29911</v>
      </c>
      <c r="P155" s="203">
        <f t="shared" si="26"/>
        <v>0.80336807047700898</v>
      </c>
      <c r="Q155" s="203">
        <f t="shared" si="27"/>
        <v>-0.58334228620541473</v>
      </c>
      <c r="R155" s="203">
        <f t="shared" si="28"/>
        <v>-0.64808933168399585</v>
      </c>
      <c r="S155" s="203">
        <f t="shared" si="29"/>
        <v>-0.12484038402048869</v>
      </c>
    </row>
    <row r="156" spans="1:19" ht="16.5" thickTop="1" thickBot="1" x14ac:dyDescent="0.3">
      <c r="A156" s="204" t="s">
        <v>166</v>
      </c>
      <c r="B156" s="284">
        <v>16128</v>
      </c>
      <c r="C156" s="205">
        <v>9981</v>
      </c>
      <c r="D156" s="206">
        <f t="shared" si="20"/>
        <v>0.6188616071428571</v>
      </c>
      <c r="E156" s="207">
        <v>7037</v>
      </c>
      <c r="F156" s="205">
        <v>4467</v>
      </c>
      <c r="G156" s="206">
        <f t="shared" si="21"/>
        <v>0.63478755151342903</v>
      </c>
      <c r="H156" s="206">
        <f t="shared" si="22"/>
        <v>1.2918857467670883</v>
      </c>
      <c r="I156" s="206">
        <f t="shared" si="23"/>
        <v>1.2343854936198793</v>
      </c>
      <c r="J156" s="208">
        <f t="shared" si="24"/>
        <v>-1.5925944370571932E-2</v>
      </c>
      <c r="K156" s="209">
        <v>89825</v>
      </c>
      <c r="L156" s="205">
        <v>58813</v>
      </c>
      <c r="M156" s="206">
        <f t="shared" si="25"/>
        <v>0.6547509045365989</v>
      </c>
      <c r="N156" s="207">
        <v>66202</v>
      </c>
      <c r="O156" s="205">
        <v>41825</v>
      </c>
      <c r="P156" s="206">
        <f t="shared" si="26"/>
        <v>0.63177849611794201</v>
      </c>
      <c r="Q156" s="206">
        <f t="shared" si="27"/>
        <v>0.35683211987553243</v>
      </c>
      <c r="R156" s="206">
        <f t="shared" si="28"/>
        <v>0.40616855947399877</v>
      </c>
      <c r="S156" s="208">
        <f t="shared" si="29"/>
        <v>2.2972408418656887E-2</v>
      </c>
    </row>
    <row r="157" spans="1:19" ht="14.25" thickTop="1" x14ac:dyDescent="0.25">
      <c r="A157" s="210" t="s">
        <v>350</v>
      </c>
      <c r="B157" s="210">
        <v>10076</v>
      </c>
      <c r="C157" s="176">
        <v>6646</v>
      </c>
      <c r="D157" s="203">
        <f t="shared" si="20"/>
        <v>0.65958713775307665</v>
      </c>
      <c r="E157" s="176">
        <v>7037</v>
      </c>
      <c r="F157" s="176">
        <v>4467</v>
      </c>
      <c r="G157" s="203">
        <f t="shared" si="21"/>
        <v>0.63478755151342903</v>
      </c>
      <c r="H157" s="203">
        <f t="shared" si="22"/>
        <v>0.43186016768509305</v>
      </c>
      <c r="I157" s="203">
        <f t="shared" si="23"/>
        <v>0.48779941795388404</v>
      </c>
      <c r="J157" s="203">
        <f t="shared" si="24"/>
        <v>2.479958623964762E-2</v>
      </c>
      <c r="K157" s="176">
        <v>75259</v>
      </c>
      <c r="L157" s="176">
        <v>49475</v>
      </c>
      <c r="M157" s="203">
        <f t="shared" si="25"/>
        <v>0.65739645756653686</v>
      </c>
      <c r="N157" s="176">
        <v>65932</v>
      </c>
      <c r="O157" s="176">
        <v>41705</v>
      </c>
      <c r="P157" s="203">
        <f t="shared" si="26"/>
        <v>0.6325456530971304</v>
      </c>
      <c r="Q157" s="203">
        <f t="shared" si="27"/>
        <v>0.14146393253655276</v>
      </c>
      <c r="R157" s="203">
        <f t="shared" si="28"/>
        <v>0.18630859609159578</v>
      </c>
      <c r="S157" s="203">
        <f t="shared" si="29"/>
        <v>2.4850804469406462E-2</v>
      </c>
    </row>
    <row r="158" spans="1:19" x14ac:dyDescent="0.25">
      <c r="A158" s="210" t="s">
        <v>359</v>
      </c>
      <c r="B158" s="210">
        <v>6052</v>
      </c>
      <c r="C158" s="176">
        <v>3335</v>
      </c>
      <c r="D158" s="203">
        <f t="shared" si="20"/>
        <v>0.55105750165234635</v>
      </c>
      <c r="E158" s="176">
        <v>0</v>
      </c>
      <c r="F158" s="176">
        <v>0</v>
      </c>
      <c r="G158" s="203" t="str">
        <f t="shared" si="21"/>
        <v/>
      </c>
      <c r="H158" s="203" t="str">
        <f t="shared" si="22"/>
        <v/>
      </c>
      <c r="I158" s="203" t="str">
        <f t="shared" si="23"/>
        <v/>
      </c>
      <c r="J158" s="203" t="str">
        <f t="shared" si="24"/>
        <v/>
      </c>
      <c r="K158" s="176">
        <v>14416</v>
      </c>
      <c r="L158" s="176">
        <v>9213</v>
      </c>
      <c r="M158" s="203">
        <f t="shared" si="25"/>
        <v>0.63908157602663707</v>
      </c>
      <c r="N158" s="176">
        <v>0</v>
      </c>
      <c r="O158" s="176">
        <v>0</v>
      </c>
      <c r="P158" s="203" t="str">
        <f t="shared" si="26"/>
        <v/>
      </c>
      <c r="Q158" s="203" t="str">
        <f t="shared" si="27"/>
        <v/>
      </c>
      <c r="R158" s="203" t="str">
        <f t="shared" si="28"/>
        <v/>
      </c>
      <c r="S158" s="203" t="str">
        <f t="shared" si="29"/>
        <v/>
      </c>
    </row>
    <row r="159" spans="1:19" ht="14.25" thickBot="1" x14ac:dyDescent="0.3">
      <c r="A159" s="210" t="s">
        <v>84</v>
      </c>
      <c r="B159" s="210">
        <v>0</v>
      </c>
      <c r="C159" s="176">
        <v>0</v>
      </c>
      <c r="D159" s="203" t="str">
        <f t="shared" si="20"/>
        <v/>
      </c>
      <c r="E159" s="176">
        <v>0</v>
      </c>
      <c r="F159" s="176">
        <v>0</v>
      </c>
      <c r="G159" s="203" t="str">
        <f t="shared" si="21"/>
        <v/>
      </c>
      <c r="H159" s="203" t="str">
        <f t="shared" si="22"/>
        <v/>
      </c>
      <c r="I159" s="203" t="str">
        <f t="shared" si="23"/>
        <v/>
      </c>
      <c r="J159" s="203" t="str">
        <f t="shared" si="24"/>
        <v/>
      </c>
      <c r="K159" s="176">
        <v>150</v>
      </c>
      <c r="L159" s="176">
        <v>125</v>
      </c>
      <c r="M159" s="203">
        <f t="shared" si="25"/>
        <v>0.83333333333333337</v>
      </c>
      <c r="N159" s="176">
        <v>270</v>
      </c>
      <c r="O159" s="176">
        <v>120</v>
      </c>
      <c r="P159" s="203">
        <f t="shared" si="26"/>
        <v>0.44444444444444442</v>
      </c>
      <c r="Q159" s="203">
        <f t="shared" si="27"/>
        <v>-0.44444444444444442</v>
      </c>
      <c r="R159" s="203">
        <f t="shared" si="28"/>
        <v>4.1666666666666741E-2</v>
      </c>
      <c r="S159" s="203">
        <f t="shared" si="29"/>
        <v>0.38888888888888895</v>
      </c>
    </row>
    <row r="160" spans="1:19" ht="16.5" thickTop="1" thickBot="1" x14ac:dyDescent="0.3">
      <c r="A160" s="204" t="s">
        <v>149</v>
      </c>
      <c r="B160" s="284">
        <v>15778</v>
      </c>
      <c r="C160" s="205">
        <v>11921</v>
      </c>
      <c r="D160" s="206">
        <f t="shared" si="20"/>
        <v>0.75554569653948533</v>
      </c>
      <c r="E160" s="207">
        <v>10793</v>
      </c>
      <c r="F160" s="205">
        <v>9208</v>
      </c>
      <c r="G160" s="206">
        <f t="shared" si="21"/>
        <v>0.85314555730566111</v>
      </c>
      <c r="H160" s="206">
        <f t="shared" si="22"/>
        <v>0.46187343648661172</v>
      </c>
      <c r="I160" s="206">
        <f t="shared" si="23"/>
        <v>0.29463509991311909</v>
      </c>
      <c r="J160" s="208">
        <f t="shared" si="24"/>
        <v>-9.7599860766175772E-2</v>
      </c>
      <c r="K160" s="209">
        <v>128917</v>
      </c>
      <c r="L160" s="205">
        <v>102100</v>
      </c>
      <c r="M160" s="206">
        <f t="shared" si="25"/>
        <v>0.79198243831302306</v>
      </c>
      <c r="N160" s="207">
        <v>107259</v>
      </c>
      <c r="O160" s="205">
        <v>93184</v>
      </c>
      <c r="P160" s="206">
        <f t="shared" si="26"/>
        <v>0.86877558060395865</v>
      </c>
      <c r="Q160" s="206">
        <f t="shared" si="27"/>
        <v>0.20192244939818571</v>
      </c>
      <c r="R160" s="206">
        <f t="shared" si="28"/>
        <v>9.5681662087912178E-2</v>
      </c>
      <c r="S160" s="208">
        <f t="shared" si="29"/>
        <v>-7.679314229093559E-2</v>
      </c>
    </row>
    <row r="161" spans="1:19" ht="14.25" thickTop="1" x14ac:dyDescent="0.25">
      <c r="A161" s="210" t="s">
        <v>359</v>
      </c>
      <c r="B161" s="210">
        <v>12542</v>
      </c>
      <c r="C161" s="176">
        <v>9705</v>
      </c>
      <c r="D161" s="203">
        <f t="shared" si="20"/>
        <v>0.77380003189284008</v>
      </c>
      <c r="E161" s="176">
        <v>0</v>
      </c>
      <c r="F161" s="176">
        <v>0</v>
      </c>
      <c r="G161" s="203" t="str">
        <f t="shared" si="21"/>
        <v/>
      </c>
      <c r="H161" s="203" t="str">
        <f t="shared" si="22"/>
        <v/>
      </c>
      <c r="I161" s="203" t="str">
        <f t="shared" si="23"/>
        <v/>
      </c>
      <c r="J161" s="203" t="str">
        <f t="shared" si="24"/>
        <v/>
      </c>
      <c r="K161" s="176">
        <v>69649</v>
      </c>
      <c r="L161" s="176">
        <v>57385</v>
      </c>
      <c r="M161" s="203">
        <f t="shared" si="25"/>
        <v>0.82391706987896451</v>
      </c>
      <c r="N161" s="176">
        <v>0</v>
      </c>
      <c r="O161" s="176">
        <v>0</v>
      </c>
      <c r="P161" s="203" t="str">
        <f t="shared" si="26"/>
        <v/>
      </c>
      <c r="Q161" s="203" t="str">
        <f t="shared" si="27"/>
        <v/>
      </c>
      <c r="R161" s="203" t="str">
        <f t="shared" si="28"/>
        <v/>
      </c>
      <c r="S161" s="203" t="str">
        <f t="shared" si="29"/>
        <v/>
      </c>
    </row>
    <row r="162" spans="1:19" x14ac:dyDescent="0.25">
      <c r="A162" s="210" t="s">
        <v>350</v>
      </c>
      <c r="B162" s="210">
        <v>3236</v>
      </c>
      <c r="C162" s="176">
        <v>2216</v>
      </c>
      <c r="D162" s="203">
        <f t="shared" si="20"/>
        <v>0.68479604449938192</v>
      </c>
      <c r="E162" s="176">
        <v>2934</v>
      </c>
      <c r="F162" s="176">
        <v>2317</v>
      </c>
      <c r="G162" s="203">
        <f t="shared" si="21"/>
        <v>0.78970688479890938</v>
      </c>
      <c r="H162" s="203">
        <f t="shared" si="22"/>
        <v>0.10293115201090663</v>
      </c>
      <c r="I162" s="203">
        <f t="shared" si="23"/>
        <v>-4.3590850237375967E-2</v>
      </c>
      <c r="J162" s="203">
        <f t="shared" si="24"/>
        <v>-0.10491084029952746</v>
      </c>
      <c r="K162" s="176">
        <v>33905</v>
      </c>
      <c r="L162" s="176">
        <v>24859</v>
      </c>
      <c r="M162" s="203">
        <f t="shared" si="25"/>
        <v>0.73319569385046457</v>
      </c>
      <c r="N162" s="176">
        <v>29790</v>
      </c>
      <c r="O162" s="176">
        <v>22589</v>
      </c>
      <c r="P162" s="203">
        <f t="shared" si="26"/>
        <v>0.75827458878818399</v>
      </c>
      <c r="Q162" s="203">
        <f t="shared" si="27"/>
        <v>0.13813360187982537</v>
      </c>
      <c r="R162" s="203">
        <f t="shared" si="28"/>
        <v>0.10049138961441417</v>
      </c>
      <c r="S162" s="203">
        <f t="shared" si="29"/>
        <v>-2.507889493771942E-2</v>
      </c>
    </row>
    <row r="163" spans="1:19" ht="14.25" thickBot="1" x14ac:dyDescent="0.3">
      <c r="A163" s="210" t="s">
        <v>84</v>
      </c>
      <c r="B163" s="210">
        <v>0</v>
      </c>
      <c r="C163" s="176">
        <v>0</v>
      </c>
      <c r="D163" s="203" t="str">
        <f t="shared" si="20"/>
        <v/>
      </c>
      <c r="E163" s="176">
        <v>7859</v>
      </c>
      <c r="F163" s="176">
        <v>6891</v>
      </c>
      <c r="G163" s="203">
        <f t="shared" si="21"/>
        <v>0.87682911311871736</v>
      </c>
      <c r="H163" s="203">
        <f t="shared" si="22"/>
        <v>-1</v>
      </c>
      <c r="I163" s="203">
        <f t="shared" si="23"/>
        <v>-1</v>
      </c>
      <c r="J163" s="203" t="str">
        <f t="shared" si="24"/>
        <v/>
      </c>
      <c r="K163" s="176">
        <v>25363</v>
      </c>
      <c r="L163" s="176">
        <v>19856</v>
      </c>
      <c r="M163" s="203">
        <f t="shared" si="25"/>
        <v>0.78287268856207859</v>
      </c>
      <c r="N163" s="176">
        <v>77469</v>
      </c>
      <c r="O163" s="176">
        <v>70595</v>
      </c>
      <c r="P163" s="203">
        <f t="shared" si="26"/>
        <v>0.91126773289961149</v>
      </c>
      <c r="Q163" s="203">
        <f t="shared" si="27"/>
        <v>-0.6726045256812403</v>
      </c>
      <c r="R163" s="203">
        <f t="shared" si="28"/>
        <v>-0.71873362136128627</v>
      </c>
      <c r="S163" s="203">
        <f t="shared" si="29"/>
        <v>-0.1283950443375329</v>
      </c>
    </row>
    <row r="164" spans="1:19" ht="16.5" thickTop="1" thickBot="1" x14ac:dyDescent="0.3">
      <c r="A164" s="204" t="s">
        <v>143</v>
      </c>
      <c r="B164" s="284">
        <v>14729</v>
      </c>
      <c r="C164" s="205">
        <v>11327</v>
      </c>
      <c r="D164" s="206">
        <f t="shared" si="20"/>
        <v>0.76902708941543896</v>
      </c>
      <c r="E164" s="207">
        <v>11628</v>
      </c>
      <c r="F164" s="205">
        <v>9014</v>
      </c>
      <c r="G164" s="206">
        <f t="shared" si="21"/>
        <v>0.7751977984176126</v>
      </c>
      <c r="H164" s="206">
        <f t="shared" si="22"/>
        <v>0.26668386652906784</v>
      </c>
      <c r="I164" s="206">
        <f t="shared" si="23"/>
        <v>0.25660084313290432</v>
      </c>
      <c r="J164" s="208">
        <f t="shared" si="24"/>
        <v>-6.1707090021736466E-3</v>
      </c>
      <c r="K164" s="209">
        <v>133368</v>
      </c>
      <c r="L164" s="205">
        <v>98126</v>
      </c>
      <c r="M164" s="206">
        <f t="shared" si="25"/>
        <v>0.7357537040369504</v>
      </c>
      <c r="N164" s="207">
        <v>109311</v>
      </c>
      <c r="O164" s="205">
        <v>90293</v>
      </c>
      <c r="P164" s="206">
        <f t="shared" si="26"/>
        <v>0.82601933931626281</v>
      </c>
      <c r="Q164" s="206">
        <f t="shared" si="27"/>
        <v>0.22007849164311</v>
      </c>
      <c r="R164" s="206">
        <f t="shared" si="28"/>
        <v>8.6750910923327318E-2</v>
      </c>
      <c r="S164" s="208">
        <f t="shared" si="29"/>
        <v>-9.0265635279312417E-2</v>
      </c>
    </row>
    <row r="165" spans="1:19" ht="14.25" thickTop="1" x14ac:dyDescent="0.25">
      <c r="A165" s="210" t="s">
        <v>359</v>
      </c>
      <c r="B165" s="210">
        <v>14593</v>
      </c>
      <c r="C165" s="176">
        <v>11200</v>
      </c>
      <c r="D165" s="203">
        <f t="shared" si="20"/>
        <v>0.7674912629342836</v>
      </c>
      <c r="E165" s="176">
        <v>0</v>
      </c>
      <c r="F165" s="176">
        <v>0</v>
      </c>
      <c r="G165" s="203" t="str">
        <f t="shared" si="21"/>
        <v/>
      </c>
      <c r="H165" s="203" t="str">
        <f t="shared" si="22"/>
        <v/>
      </c>
      <c r="I165" s="203" t="str">
        <f t="shared" si="23"/>
        <v/>
      </c>
      <c r="J165" s="203" t="str">
        <f t="shared" si="24"/>
        <v/>
      </c>
      <c r="K165" s="176">
        <v>74746</v>
      </c>
      <c r="L165" s="176">
        <v>56405</v>
      </c>
      <c r="M165" s="203">
        <f t="shared" si="25"/>
        <v>0.75462232092687231</v>
      </c>
      <c r="N165" s="176">
        <v>0</v>
      </c>
      <c r="O165" s="176">
        <v>0</v>
      </c>
      <c r="P165" s="203" t="str">
        <f t="shared" si="26"/>
        <v/>
      </c>
      <c r="Q165" s="203" t="str">
        <f t="shared" si="27"/>
        <v/>
      </c>
      <c r="R165" s="203" t="str">
        <f t="shared" si="28"/>
        <v/>
      </c>
      <c r="S165" s="203" t="str">
        <f t="shared" si="29"/>
        <v/>
      </c>
    </row>
    <row r="166" spans="1:19" ht="14.25" thickBot="1" x14ac:dyDescent="0.3">
      <c r="A166" s="210" t="s">
        <v>84</v>
      </c>
      <c r="B166" s="210">
        <v>136</v>
      </c>
      <c r="C166" s="176">
        <v>127</v>
      </c>
      <c r="D166" s="203">
        <f t="shared" si="20"/>
        <v>0.93382352941176472</v>
      </c>
      <c r="E166" s="176">
        <v>11628</v>
      </c>
      <c r="F166" s="176">
        <v>9014</v>
      </c>
      <c r="G166" s="203">
        <f t="shared" si="21"/>
        <v>0.7751977984176126</v>
      </c>
      <c r="H166" s="203">
        <f t="shared" si="22"/>
        <v>-0.98830409356725146</v>
      </c>
      <c r="I166" s="203">
        <f t="shared" si="23"/>
        <v>-0.98591080541380072</v>
      </c>
      <c r="J166" s="203">
        <f t="shared" si="24"/>
        <v>0.15862573099415211</v>
      </c>
      <c r="K166" s="176">
        <v>58622</v>
      </c>
      <c r="L166" s="176">
        <v>41721</v>
      </c>
      <c r="M166" s="203">
        <f t="shared" si="25"/>
        <v>0.71169526798812732</v>
      </c>
      <c r="N166" s="176">
        <v>109311</v>
      </c>
      <c r="O166" s="176">
        <v>90293</v>
      </c>
      <c r="P166" s="203">
        <f t="shared" si="26"/>
        <v>0.82601933931626281</v>
      </c>
      <c r="Q166" s="203">
        <f t="shared" si="27"/>
        <v>-0.46371362442938036</v>
      </c>
      <c r="R166" s="203">
        <f t="shared" si="28"/>
        <v>-0.53793760313645578</v>
      </c>
      <c r="S166" s="203">
        <f t="shared" si="29"/>
        <v>-0.11432407132813549</v>
      </c>
    </row>
    <row r="167" spans="1:19" ht="16.5" thickTop="1" thickBot="1" x14ac:dyDescent="0.3">
      <c r="A167" s="204" t="s">
        <v>146</v>
      </c>
      <c r="B167" s="284">
        <v>13040</v>
      </c>
      <c r="C167" s="205">
        <v>9566</v>
      </c>
      <c r="D167" s="206">
        <f t="shared" si="20"/>
        <v>0.73358895705521476</v>
      </c>
      <c r="E167" s="207">
        <v>12900</v>
      </c>
      <c r="F167" s="205">
        <v>8729</v>
      </c>
      <c r="G167" s="206">
        <f t="shared" si="21"/>
        <v>0.67666666666666664</v>
      </c>
      <c r="H167" s="206">
        <f t="shared" si="22"/>
        <v>1.0852713178294504E-2</v>
      </c>
      <c r="I167" s="206">
        <f t="shared" si="23"/>
        <v>9.5887272310688498E-2</v>
      </c>
      <c r="J167" s="208">
        <f t="shared" si="24"/>
        <v>5.6922290388548125E-2</v>
      </c>
      <c r="K167" s="209">
        <v>115915</v>
      </c>
      <c r="L167" s="205">
        <v>87157</v>
      </c>
      <c r="M167" s="206">
        <f t="shared" si="25"/>
        <v>0.75190441271621444</v>
      </c>
      <c r="N167" s="207">
        <v>116728</v>
      </c>
      <c r="O167" s="205">
        <v>83650</v>
      </c>
      <c r="P167" s="206">
        <f t="shared" si="26"/>
        <v>0.71662326091426221</v>
      </c>
      <c r="Q167" s="206">
        <f t="shared" si="27"/>
        <v>-6.9649098759508865E-3</v>
      </c>
      <c r="R167" s="206">
        <f t="shared" si="28"/>
        <v>4.1924686192468696E-2</v>
      </c>
      <c r="S167" s="208">
        <f t="shared" si="29"/>
        <v>3.5281151801952237E-2</v>
      </c>
    </row>
    <row r="168" spans="1:19" ht="14.25" thickTop="1" x14ac:dyDescent="0.25">
      <c r="A168" s="210" t="s">
        <v>350</v>
      </c>
      <c r="B168" s="210">
        <v>13040</v>
      </c>
      <c r="C168" s="176">
        <v>9566</v>
      </c>
      <c r="D168" s="203">
        <f t="shared" si="20"/>
        <v>0.73358895705521476</v>
      </c>
      <c r="E168" s="176">
        <v>8711</v>
      </c>
      <c r="F168" s="176">
        <v>6046</v>
      </c>
      <c r="G168" s="203">
        <f t="shared" si="21"/>
        <v>0.6940649753185627</v>
      </c>
      <c r="H168" s="203">
        <f t="shared" si="22"/>
        <v>0.49695786936057851</v>
      </c>
      <c r="I168" s="203">
        <f t="shared" si="23"/>
        <v>0.58220310949388021</v>
      </c>
      <c r="J168" s="203">
        <f t="shared" si="24"/>
        <v>3.9523981736652058E-2</v>
      </c>
      <c r="K168" s="176">
        <v>106189</v>
      </c>
      <c r="L168" s="176">
        <v>79707</v>
      </c>
      <c r="M168" s="203">
        <f t="shared" si="25"/>
        <v>0.75061447042537366</v>
      </c>
      <c r="N168" s="176">
        <v>75608</v>
      </c>
      <c r="O168" s="176">
        <v>55405</v>
      </c>
      <c r="P168" s="203">
        <f t="shared" si="26"/>
        <v>0.73279282615596231</v>
      </c>
      <c r="Q168" s="203">
        <f t="shared" si="27"/>
        <v>0.40446778118717597</v>
      </c>
      <c r="R168" s="203">
        <f t="shared" si="28"/>
        <v>0.43862467286345996</v>
      </c>
      <c r="S168" s="203">
        <f t="shared" si="29"/>
        <v>1.7821644269411352E-2</v>
      </c>
    </row>
    <row r="169" spans="1:19" ht="14.25" thickBot="1" x14ac:dyDescent="0.3">
      <c r="A169" s="210" t="s">
        <v>354</v>
      </c>
      <c r="B169" s="210">
        <v>0</v>
      </c>
      <c r="C169" s="176">
        <v>0</v>
      </c>
      <c r="D169" s="203" t="str">
        <f t="shared" si="20"/>
        <v/>
      </c>
      <c r="E169" s="176">
        <v>4189</v>
      </c>
      <c r="F169" s="176">
        <v>2683</v>
      </c>
      <c r="G169" s="203">
        <f t="shared" si="21"/>
        <v>0.64048698973502027</v>
      </c>
      <c r="H169" s="203">
        <f t="shared" si="22"/>
        <v>-1</v>
      </c>
      <c r="I169" s="203">
        <f t="shared" si="23"/>
        <v>-1</v>
      </c>
      <c r="J169" s="203" t="str">
        <f t="shared" si="24"/>
        <v/>
      </c>
      <c r="K169" s="176">
        <v>9726</v>
      </c>
      <c r="L169" s="176">
        <v>7450</v>
      </c>
      <c r="M169" s="203">
        <f t="shared" si="25"/>
        <v>0.76598807320584006</v>
      </c>
      <c r="N169" s="176">
        <v>41120</v>
      </c>
      <c r="O169" s="176">
        <v>28245</v>
      </c>
      <c r="P169" s="203">
        <f t="shared" si="26"/>
        <v>0.6868920233463035</v>
      </c>
      <c r="Q169" s="203">
        <f t="shared" si="27"/>
        <v>-0.76347276264591435</v>
      </c>
      <c r="R169" s="203">
        <f t="shared" si="28"/>
        <v>-0.73623650203575852</v>
      </c>
      <c r="S169" s="203">
        <f t="shared" si="29"/>
        <v>7.9096049859536555E-2</v>
      </c>
    </row>
    <row r="170" spans="1:19" ht="16.5" thickTop="1" thickBot="1" x14ac:dyDescent="0.3">
      <c r="A170" s="204" t="s">
        <v>148</v>
      </c>
      <c r="B170" s="284">
        <v>12957</v>
      </c>
      <c r="C170" s="205">
        <v>9670</v>
      </c>
      <c r="D170" s="206">
        <f t="shared" si="20"/>
        <v>0.74631473334876897</v>
      </c>
      <c r="E170" s="207">
        <v>12355</v>
      </c>
      <c r="F170" s="205">
        <v>9286</v>
      </c>
      <c r="G170" s="206">
        <f t="shared" si="21"/>
        <v>0.75159854309995955</v>
      </c>
      <c r="H170" s="206">
        <f t="shared" si="22"/>
        <v>4.8725212464589163E-2</v>
      </c>
      <c r="I170" s="206">
        <f t="shared" si="23"/>
        <v>4.1352573766961109E-2</v>
      </c>
      <c r="J170" s="208">
        <f t="shared" si="24"/>
        <v>-5.2838097511905824E-3</v>
      </c>
      <c r="K170" s="209">
        <v>116864</v>
      </c>
      <c r="L170" s="205">
        <v>91319</v>
      </c>
      <c r="M170" s="206">
        <f t="shared" si="25"/>
        <v>0.7814125821467689</v>
      </c>
      <c r="N170" s="207">
        <v>105131</v>
      </c>
      <c r="O170" s="205">
        <v>80434</v>
      </c>
      <c r="P170" s="206">
        <f t="shared" si="26"/>
        <v>0.765083562412609</v>
      </c>
      <c r="Q170" s="206">
        <f t="shared" si="27"/>
        <v>0.1116036183428295</v>
      </c>
      <c r="R170" s="206">
        <f t="shared" si="28"/>
        <v>0.13532834373523639</v>
      </c>
      <c r="S170" s="208">
        <f t="shared" si="29"/>
        <v>1.63290197341599E-2</v>
      </c>
    </row>
    <row r="171" spans="1:19" ht="14.25" thickTop="1" x14ac:dyDescent="0.25">
      <c r="A171" s="210" t="s">
        <v>350</v>
      </c>
      <c r="B171" s="210">
        <v>12957</v>
      </c>
      <c r="C171" s="176">
        <v>9670</v>
      </c>
      <c r="D171" s="203">
        <f t="shared" si="20"/>
        <v>0.74631473334876897</v>
      </c>
      <c r="E171" s="176">
        <v>10554</v>
      </c>
      <c r="F171" s="176">
        <v>7917</v>
      </c>
      <c r="G171" s="203">
        <f t="shared" si="21"/>
        <v>0.75014212620807275</v>
      </c>
      <c r="H171" s="203">
        <f t="shared" si="22"/>
        <v>0.22768618533257534</v>
      </c>
      <c r="I171" s="203">
        <f t="shared" si="23"/>
        <v>0.22142225590501452</v>
      </c>
      <c r="J171" s="203">
        <f t="shared" si="24"/>
        <v>-3.8273928593037798E-3</v>
      </c>
      <c r="K171" s="176">
        <v>111829</v>
      </c>
      <c r="L171" s="176">
        <v>87258</v>
      </c>
      <c r="M171" s="203">
        <f t="shared" si="25"/>
        <v>0.78028060699818469</v>
      </c>
      <c r="N171" s="176">
        <v>88604</v>
      </c>
      <c r="O171" s="176">
        <v>68213</v>
      </c>
      <c r="P171" s="203">
        <f t="shared" si="26"/>
        <v>0.76986366304004339</v>
      </c>
      <c r="Q171" s="203">
        <f t="shared" si="27"/>
        <v>0.26212134892329919</v>
      </c>
      <c r="R171" s="203">
        <f t="shared" si="28"/>
        <v>0.27919897966663254</v>
      </c>
      <c r="S171" s="203">
        <f t="shared" si="29"/>
        <v>1.04169439581413E-2</v>
      </c>
    </row>
    <row r="172" spans="1:19" ht="14.25" thickBot="1" x14ac:dyDescent="0.3">
      <c r="A172" s="210" t="s">
        <v>354</v>
      </c>
      <c r="B172" s="210">
        <v>0</v>
      </c>
      <c r="C172" s="176">
        <v>0</v>
      </c>
      <c r="D172" s="203" t="str">
        <f t="shared" si="20"/>
        <v/>
      </c>
      <c r="E172" s="176">
        <v>1801</v>
      </c>
      <c r="F172" s="176">
        <v>1369</v>
      </c>
      <c r="G172" s="203">
        <f t="shared" si="21"/>
        <v>0.76013325930038866</v>
      </c>
      <c r="H172" s="203">
        <f t="shared" si="22"/>
        <v>-1</v>
      </c>
      <c r="I172" s="203">
        <f t="shared" si="23"/>
        <v>-1</v>
      </c>
      <c r="J172" s="203" t="str">
        <f t="shared" si="24"/>
        <v/>
      </c>
      <c r="K172" s="176">
        <v>5035</v>
      </c>
      <c r="L172" s="176">
        <v>4061</v>
      </c>
      <c r="M172" s="203">
        <f t="shared" si="25"/>
        <v>0.80655412115193648</v>
      </c>
      <c r="N172" s="176">
        <v>16527</v>
      </c>
      <c r="O172" s="176">
        <v>12221</v>
      </c>
      <c r="P172" s="203">
        <f t="shared" si="26"/>
        <v>0.73945664669934053</v>
      </c>
      <c r="Q172" s="203">
        <f t="shared" si="27"/>
        <v>-0.69534700792642345</v>
      </c>
      <c r="R172" s="203">
        <f t="shared" si="28"/>
        <v>-0.66770313394975855</v>
      </c>
      <c r="S172" s="203">
        <f t="shared" si="29"/>
        <v>6.7097474452595951E-2</v>
      </c>
    </row>
    <row r="173" spans="1:19" ht="16.5" thickTop="1" thickBot="1" x14ac:dyDescent="0.3">
      <c r="A173" s="204" t="s">
        <v>145</v>
      </c>
      <c r="B173" s="284">
        <v>12450</v>
      </c>
      <c r="C173" s="205">
        <v>9245</v>
      </c>
      <c r="D173" s="206">
        <f t="shared" si="20"/>
        <v>0.74257028112449797</v>
      </c>
      <c r="E173" s="207">
        <v>13861</v>
      </c>
      <c r="F173" s="205">
        <v>11441</v>
      </c>
      <c r="G173" s="206">
        <f t="shared" si="21"/>
        <v>0.82540942211961621</v>
      </c>
      <c r="H173" s="206">
        <f t="shared" si="22"/>
        <v>-0.10179640718562877</v>
      </c>
      <c r="I173" s="206">
        <f t="shared" si="23"/>
        <v>-0.19194126387553534</v>
      </c>
      <c r="J173" s="208">
        <f t="shared" si="24"/>
        <v>-8.2839140995118243E-2</v>
      </c>
      <c r="K173" s="209">
        <v>134837</v>
      </c>
      <c r="L173" s="205">
        <v>103271</v>
      </c>
      <c r="M173" s="206">
        <f t="shared" si="25"/>
        <v>0.76589511780891006</v>
      </c>
      <c r="N173" s="207">
        <v>132982</v>
      </c>
      <c r="O173" s="205">
        <v>106791</v>
      </c>
      <c r="P173" s="206">
        <f t="shared" si="26"/>
        <v>0.80304853288414968</v>
      </c>
      <c r="Q173" s="206">
        <f t="shared" si="27"/>
        <v>1.3949256290324952E-2</v>
      </c>
      <c r="R173" s="206">
        <f t="shared" si="28"/>
        <v>-3.2961579159292431E-2</v>
      </c>
      <c r="S173" s="208">
        <f t="shared" si="29"/>
        <v>-3.7153415075239615E-2</v>
      </c>
    </row>
    <row r="174" spans="1:19" ht="15" thickTop="1" thickBot="1" x14ac:dyDescent="0.3">
      <c r="A174" s="210" t="s">
        <v>351</v>
      </c>
      <c r="B174" s="210">
        <v>12450</v>
      </c>
      <c r="C174" s="176">
        <v>9245</v>
      </c>
      <c r="D174" s="203">
        <f t="shared" si="20"/>
        <v>0.74257028112449797</v>
      </c>
      <c r="E174" s="176">
        <v>13861</v>
      </c>
      <c r="F174" s="176">
        <v>11441</v>
      </c>
      <c r="G174" s="203">
        <f t="shared" si="21"/>
        <v>0.82540942211961621</v>
      </c>
      <c r="H174" s="203">
        <f t="shared" si="22"/>
        <v>-0.10179640718562877</v>
      </c>
      <c r="I174" s="203">
        <f t="shared" si="23"/>
        <v>-0.19194126387553534</v>
      </c>
      <c r="J174" s="203">
        <f t="shared" si="24"/>
        <v>-8.2839140995118243E-2</v>
      </c>
      <c r="K174" s="176">
        <v>134837</v>
      </c>
      <c r="L174" s="176">
        <v>103271</v>
      </c>
      <c r="M174" s="203">
        <f t="shared" si="25"/>
        <v>0.76589511780891006</v>
      </c>
      <c r="N174" s="176">
        <v>132982</v>
      </c>
      <c r="O174" s="176">
        <v>106791</v>
      </c>
      <c r="P174" s="203">
        <f t="shared" si="26"/>
        <v>0.80304853288414968</v>
      </c>
      <c r="Q174" s="203">
        <f t="shared" si="27"/>
        <v>1.3949256290324952E-2</v>
      </c>
      <c r="R174" s="203">
        <f t="shared" si="28"/>
        <v>-3.2961579159292431E-2</v>
      </c>
      <c r="S174" s="203">
        <f t="shared" si="29"/>
        <v>-3.7153415075239615E-2</v>
      </c>
    </row>
    <row r="175" spans="1:19" ht="16.5" thickTop="1" thickBot="1" x14ac:dyDescent="0.3">
      <c r="A175" s="204" t="s">
        <v>151</v>
      </c>
      <c r="B175" s="284">
        <v>11468</v>
      </c>
      <c r="C175" s="205">
        <v>8335</v>
      </c>
      <c r="D175" s="206">
        <f t="shared" si="20"/>
        <v>0.72680502267178237</v>
      </c>
      <c r="E175" s="207">
        <v>0</v>
      </c>
      <c r="F175" s="205">
        <v>0</v>
      </c>
      <c r="G175" s="206" t="str">
        <f t="shared" si="21"/>
        <v/>
      </c>
      <c r="H175" s="206" t="str">
        <f t="shared" si="22"/>
        <v/>
      </c>
      <c r="I175" s="206" t="str">
        <f t="shared" si="23"/>
        <v/>
      </c>
      <c r="J175" s="208" t="str">
        <f t="shared" si="24"/>
        <v/>
      </c>
      <c r="K175" s="209">
        <v>98540</v>
      </c>
      <c r="L175" s="205">
        <v>78129</v>
      </c>
      <c r="M175" s="206">
        <f t="shared" si="25"/>
        <v>0.79286584128272786</v>
      </c>
      <c r="N175" s="207">
        <v>0</v>
      </c>
      <c r="O175" s="205">
        <v>0</v>
      </c>
      <c r="P175" s="206" t="str">
        <f t="shared" si="26"/>
        <v/>
      </c>
      <c r="Q175" s="206" t="str">
        <f t="shared" si="27"/>
        <v/>
      </c>
      <c r="R175" s="206" t="str">
        <f t="shared" si="28"/>
        <v/>
      </c>
      <c r="S175" s="208" t="str">
        <f t="shared" si="29"/>
        <v/>
      </c>
    </row>
    <row r="176" spans="1:19" ht="15" thickTop="1" thickBot="1" x14ac:dyDescent="0.3">
      <c r="A176" s="210" t="s">
        <v>98</v>
      </c>
      <c r="B176" s="210">
        <v>11468</v>
      </c>
      <c r="C176" s="176">
        <v>8335</v>
      </c>
      <c r="D176" s="203">
        <f t="shared" si="20"/>
        <v>0.72680502267178237</v>
      </c>
      <c r="E176" s="176">
        <v>0</v>
      </c>
      <c r="F176" s="176">
        <v>0</v>
      </c>
      <c r="G176" s="203" t="str">
        <f t="shared" si="21"/>
        <v/>
      </c>
      <c r="H176" s="203" t="str">
        <f t="shared" si="22"/>
        <v/>
      </c>
      <c r="I176" s="203" t="str">
        <f t="shared" si="23"/>
        <v/>
      </c>
      <c r="J176" s="203" t="str">
        <f t="shared" si="24"/>
        <v/>
      </c>
      <c r="K176" s="176">
        <v>98540</v>
      </c>
      <c r="L176" s="176">
        <v>78129</v>
      </c>
      <c r="M176" s="203">
        <f t="shared" si="25"/>
        <v>0.79286584128272786</v>
      </c>
      <c r="N176" s="176">
        <v>0</v>
      </c>
      <c r="O176" s="176">
        <v>0</v>
      </c>
      <c r="P176" s="203" t="str">
        <f t="shared" si="26"/>
        <v/>
      </c>
      <c r="Q176" s="203" t="str">
        <f t="shared" si="27"/>
        <v/>
      </c>
      <c r="R176" s="203" t="str">
        <f t="shared" si="28"/>
        <v/>
      </c>
      <c r="S176" s="203" t="str">
        <f t="shared" si="29"/>
        <v/>
      </c>
    </row>
    <row r="177" spans="1:19" ht="16.5" thickTop="1" thickBot="1" x14ac:dyDescent="0.3">
      <c r="A177" s="204" t="s">
        <v>150</v>
      </c>
      <c r="B177" s="284">
        <v>10326</v>
      </c>
      <c r="C177" s="205">
        <v>7155</v>
      </c>
      <c r="D177" s="206">
        <f t="shared" si="20"/>
        <v>0.69291109819872165</v>
      </c>
      <c r="E177" s="207">
        <v>10274</v>
      </c>
      <c r="F177" s="205">
        <v>8391</v>
      </c>
      <c r="G177" s="206">
        <f t="shared" si="21"/>
        <v>0.8167218220751411</v>
      </c>
      <c r="H177" s="206">
        <f t="shared" si="22"/>
        <v>5.0613198364803935E-3</v>
      </c>
      <c r="I177" s="206">
        <f t="shared" si="23"/>
        <v>-0.14730067929924917</v>
      </c>
      <c r="J177" s="208">
        <f t="shared" si="24"/>
        <v>-0.12381072387641945</v>
      </c>
      <c r="K177" s="209">
        <v>103501</v>
      </c>
      <c r="L177" s="205">
        <v>79440</v>
      </c>
      <c r="M177" s="206">
        <f t="shared" si="25"/>
        <v>0.76752881614670387</v>
      </c>
      <c r="N177" s="207">
        <v>101369</v>
      </c>
      <c r="O177" s="205">
        <v>79406</v>
      </c>
      <c r="P177" s="206">
        <f t="shared" si="26"/>
        <v>0.78333612840217426</v>
      </c>
      <c r="Q177" s="206">
        <f t="shared" si="27"/>
        <v>2.1032070948712178E-2</v>
      </c>
      <c r="R177" s="206">
        <f t="shared" si="28"/>
        <v>4.2817923078852793E-4</v>
      </c>
      <c r="S177" s="208">
        <f t="shared" si="29"/>
        <v>-1.5807312255470385E-2</v>
      </c>
    </row>
    <row r="178" spans="1:19" ht="14.25" thickTop="1" x14ac:dyDescent="0.25">
      <c r="A178" s="210" t="s">
        <v>359</v>
      </c>
      <c r="B178" s="210">
        <v>7480</v>
      </c>
      <c r="C178" s="176">
        <v>4607</v>
      </c>
      <c r="D178" s="203">
        <f t="shared" si="20"/>
        <v>0.61590909090909096</v>
      </c>
      <c r="E178" s="176">
        <v>0</v>
      </c>
      <c r="F178" s="176">
        <v>0</v>
      </c>
      <c r="G178" s="203" t="str">
        <f t="shared" si="21"/>
        <v/>
      </c>
      <c r="H178" s="203" t="str">
        <f t="shared" si="22"/>
        <v/>
      </c>
      <c r="I178" s="203" t="str">
        <f t="shared" si="23"/>
        <v/>
      </c>
      <c r="J178" s="203" t="str">
        <f t="shared" si="24"/>
        <v/>
      </c>
      <c r="K178" s="176">
        <v>31824</v>
      </c>
      <c r="L178" s="176">
        <v>21345</v>
      </c>
      <c r="M178" s="203">
        <f t="shared" si="25"/>
        <v>0.67072021116138758</v>
      </c>
      <c r="N178" s="176">
        <v>0</v>
      </c>
      <c r="O178" s="176">
        <v>0</v>
      </c>
      <c r="P178" s="203" t="str">
        <f t="shared" si="26"/>
        <v/>
      </c>
      <c r="Q178" s="203" t="str">
        <f t="shared" si="27"/>
        <v/>
      </c>
      <c r="R178" s="203" t="str">
        <f t="shared" si="28"/>
        <v/>
      </c>
      <c r="S178" s="203" t="str">
        <f t="shared" si="29"/>
        <v/>
      </c>
    </row>
    <row r="179" spans="1:19" x14ac:dyDescent="0.25">
      <c r="A179" s="210" t="s">
        <v>351</v>
      </c>
      <c r="B179" s="210">
        <v>2846</v>
      </c>
      <c r="C179" s="176">
        <v>2548</v>
      </c>
      <c r="D179" s="203">
        <f t="shared" si="20"/>
        <v>0.89529163738580464</v>
      </c>
      <c r="E179" s="176">
        <v>1986</v>
      </c>
      <c r="F179" s="176">
        <v>1813</v>
      </c>
      <c r="G179" s="203">
        <f t="shared" si="21"/>
        <v>0.91289023162134941</v>
      </c>
      <c r="H179" s="203">
        <f t="shared" si="22"/>
        <v>0.43303121852970805</v>
      </c>
      <c r="I179" s="203">
        <f t="shared" si="23"/>
        <v>0.40540540540540548</v>
      </c>
      <c r="J179" s="203">
        <f t="shared" si="24"/>
        <v>-1.7598594235544773E-2</v>
      </c>
      <c r="K179" s="176">
        <v>23410</v>
      </c>
      <c r="L179" s="176">
        <v>21704</v>
      </c>
      <c r="M179" s="203">
        <f t="shared" si="25"/>
        <v>0.92712516018795388</v>
      </c>
      <c r="N179" s="176">
        <v>19304</v>
      </c>
      <c r="O179" s="176">
        <v>16520</v>
      </c>
      <c r="P179" s="203">
        <f t="shared" si="26"/>
        <v>0.85578118524658098</v>
      </c>
      <c r="Q179" s="203">
        <f t="shared" si="27"/>
        <v>0.21270203066721916</v>
      </c>
      <c r="R179" s="203">
        <f t="shared" si="28"/>
        <v>0.31380145278450366</v>
      </c>
      <c r="S179" s="203">
        <f t="shared" si="29"/>
        <v>7.1343974941372901E-2</v>
      </c>
    </row>
    <row r="180" spans="1:19" ht="14.25" thickBot="1" x14ac:dyDescent="0.3">
      <c r="A180" s="210" t="s">
        <v>84</v>
      </c>
      <c r="B180" s="210">
        <v>0</v>
      </c>
      <c r="C180" s="176">
        <v>0</v>
      </c>
      <c r="D180" s="203" t="str">
        <f t="shared" si="20"/>
        <v/>
      </c>
      <c r="E180" s="176">
        <v>8288</v>
      </c>
      <c r="F180" s="176">
        <v>6578</v>
      </c>
      <c r="G180" s="203">
        <f t="shared" si="21"/>
        <v>0.79367760617760619</v>
      </c>
      <c r="H180" s="203">
        <f t="shared" si="22"/>
        <v>-1</v>
      </c>
      <c r="I180" s="203">
        <f t="shared" si="23"/>
        <v>-1</v>
      </c>
      <c r="J180" s="203" t="str">
        <f t="shared" si="24"/>
        <v/>
      </c>
      <c r="K180" s="176">
        <v>48267</v>
      </c>
      <c r="L180" s="176">
        <v>36391</v>
      </c>
      <c r="M180" s="203">
        <f t="shared" si="25"/>
        <v>0.75395197546978265</v>
      </c>
      <c r="N180" s="176">
        <v>82065</v>
      </c>
      <c r="O180" s="176">
        <v>62886</v>
      </c>
      <c r="P180" s="203">
        <f t="shared" si="26"/>
        <v>0.76629501005300671</v>
      </c>
      <c r="Q180" s="203">
        <f t="shared" si="27"/>
        <v>-0.41184426978614508</v>
      </c>
      <c r="R180" s="203">
        <f t="shared" si="28"/>
        <v>-0.42131794040008907</v>
      </c>
      <c r="S180" s="203">
        <f t="shared" si="29"/>
        <v>-1.2343034583224055E-2</v>
      </c>
    </row>
    <row r="181" spans="1:19" ht="16.5" thickTop="1" thickBot="1" x14ac:dyDescent="0.3">
      <c r="A181" s="204" t="s">
        <v>252</v>
      </c>
      <c r="B181" s="284">
        <v>9556</v>
      </c>
      <c r="C181" s="205">
        <v>6727</v>
      </c>
      <c r="D181" s="206">
        <f t="shared" si="20"/>
        <v>0.70395562997069905</v>
      </c>
      <c r="E181" s="207">
        <v>2792</v>
      </c>
      <c r="F181" s="205">
        <v>1948</v>
      </c>
      <c r="G181" s="206">
        <f t="shared" si="21"/>
        <v>0.69770773638968486</v>
      </c>
      <c r="H181" s="206">
        <f t="shared" si="22"/>
        <v>2.4226361031518624</v>
      </c>
      <c r="I181" s="206">
        <f t="shared" si="23"/>
        <v>2.4532854209445585</v>
      </c>
      <c r="J181" s="208">
        <f t="shared" si="24"/>
        <v>6.2478935810141856E-3</v>
      </c>
      <c r="K181" s="209">
        <v>60860</v>
      </c>
      <c r="L181" s="205">
        <v>43158</v>
      </c>
      <c r="M181" s="206">
        <f t="shared" si="25"/>
        <v>0.70913572132763725</v>
      </c>
      <c r="N181" s="207">
        <v>25258</v>
      </c>
      <c r="O181" s="205">
        <v>17675</v>
      </c>
      <c r="P181" s="206">
        <f t="shared" si="26"/>
        <v>0.69977828806714704</v>
      </c>
      <c r="Q181" s="206">
        <f t="shared" si="27"/>
        <v>1.4095336131126772</v>
      </c>
      <c r="R181" s="206">
        <f t="shared" si="28"/>
        <v>1.4417538896746818</v>
      </c>
      <c r="S181" s="208">
        <f t="shared" si="29"/>
        <v>9.3574332604902111E-3</v>
      </c>
    </row>
    <row r="182" spans="1:19" ht="14.25" thickTop="1" x14ac:dyDescent="0.25">
      <c r="A182" s="210" t="s">
        <v>350</v>
      </c>
      <c r="B182" s="210">
        <v>5136</v>
      </c>
      <c r="C182" s="176">
        <v>3486</v>
      </c>
      <c r="D182" s="203">
        <f t="shared" si="20"/>
        <v>0.67873831775700932</v>
      </c>
      <c r="E182" s="176">
        <v>2792</v>
      </c>
      <c r="F182" s="176">
        <v>1948</v>
      </c>
      <c r="G182" s="203">
        <f t="shared" si="21"/>
        <v>0.69770773638968486</v>
      </c>
      <c r="H182" s="203">
        <f t="shared" si="22"/>
        <v>0.83954154727793706</v>
      </c>
      <c r="I182" s="203">
        <f t="shared" si="23"/>
        <v>0.78952772073921973</v>
      </c>
      <c r="J182" s="203">
        <f t="shared" si="24"/>
        <v>-1.8969418632675539E-2</v>
      </c>
      <c r="K182" s="176">
        <v>49640</v>
      </c>
      <c r="L182" s="176">
        <v>34500</v>
      </c>
      <c r="M182" s="203">
        <f t="shared" si="25"/>
        <v>0.69500402900886382</v>
      </c>
      <c r="N182" s="176">
        <v>25258</v>
      </c>
      <c r="O182" s="176">
        <v>17675</v>
      </c>
      <c r="P182" s="203">
        <f t="shared" si="26"/>
        <v>0.69977828806714704</v>
      </c>
      <c r="Q182" s="203">
        <f t="shared" si="27"/>
        <v>0.96531791907514441</v>
      </c>
      <c r="R182" s="203">
        <f t="shared" si="28"/>
        <v>0.9519094766619518</v>
      </c>
      <c r="S182" s="203">
        <f t="shared" si="29"/>
        <v>-4.7742590582832145E-3</v>
      </c>
    </row>
    <row r="183" spans="1:19" ht="14.25" thickBot="1" x14ac:dyDescent="0.3">
      <c r="A183" s="210" t="s">
        <v>359</v>
      </c>
      <c r="B183" s="210">
        <v>4420</v>
      </c>
      <c r="C183" s="176">
        <v>3241</v>
      </c>
      <c r="D183" s="203">
        <f t="shared" si="20"/>
        <v>0.73325791855203615</v>
      </c>
      <c r="E183" s="176">
        <v>0</v>
      </c>
      <c r="F183" s="176">
        <v>0</v>
      </c>
      <c r="G183" s="203" t="str">
        <f t="shared" si="21"/>
        <v/>
      </c>
      <c r="H183" s="203" t="str">
        <f t="shared" si="22"/>
        <v/>
      </c>
      <c r="I183" s="203" t="str">
        <f t="shared" si="23"/>
        <v/>
      </c>
      <c r="J183" s="203" t="str">
        <f t="shared" si="24"/>
        <v/>
      </c>
      <c r="K183" s="176">
        <v>11220</v>
      </c>
      <c r="L183" s="176">
        <v>8658</v>
      </c>
      <c r="M183" s="203">
        <f t="shared" si="25"/>
        <v>0.77165775401069514</v>
      </c>
      <c r="N183" s="176">
        <v>0</v>
      </c>
      <c r="O183" s="176">
        <v>0</v>
      </c>
      <c r="P183" s="203" t="str">
        <f t="shared" si="26"/>
        <v/>
      </c>
      <c r="Q183" s="203" t="str">
        <f t="shared" si="27"/>
        <v/>
      </c>
      <c r="R183" s="203" t="str">
        <f t="shared" si="28"/>
        <v/>
      </c>
      <c r="S183" s="203" t="str">
        <f t="shared" si="29"/>
        <v/>
      </c>
    </row>
    <row r="184" spans="1:19" ht="16.5" thickTop="1" thickBot="1" x14ac:dyDescent="0.3">
      <c r="A184" s="204" t="s">
        <v>164</v>
      </c>
      <c r="B184" s="284">
        <v>9184</v>
      </c>
      <c r="C184" s="205">
        <v>7858</v>
      </c>
      <c r="D184" s="206">
        <f t="shared" si="20"/>
        <v>0.85561846689895471</v>
      </c>
      <c r="E184" s="207">
        <v>8594</v>
      </c>
      <c r="F184" s="205">
        <v>7806</v>
      </c>
      <c r="G184" s="206">
        <f t="shared" si="21"/>
        <v>0.90830812194554345</v>
      </c>
      <c r="H184" s="206">
        <f t="shared" si="22"/>
        <v>6.86525482895044E-2</v>
      </c>
      <c r="I184" s="206">
        <f t="shared" si="23"/>
        <v>6.6615424032794301E-3</v>
      </c>
      <c r="J184" s="208">
        <f t="shared" si="24"/>
        <v>-5.2689655046588735E-2</v>
      </c>
      <c r="K184" s="209">
        <v>85292</v>
      </c>
      <c r="L184" s="205">
        <v>73676</v>
      </c>
      <c r="M184" s="206">
        <f t="shared" si="25"/>
        <v>0.8638090325001172</v>
      </c>
      <c r="N184" s="207">
        <v>75070</v>
      </c>
      <c r="O184" s="205">
        <v>64422</v>
      </c>
      <c r="P184" s="206">
        <f t="shared" si="26"/>
        <v>0.85815905155188488</v>
      </c>
      <c r="Q184" s="206">
        <f t="shared" si="27"/>
        <v>0.1361662448381511</v>
      </c>
      <c r="R184" s="206">
        <f t="shared" si="28"/>
        <v>0.14364658036074629</v>
      </c>
      <c r="S184" s="208">
        <f t="shared" si="29"/>
        <v>5.6499809482323249E-3</v>
      </c>
    </row>
    <row r="185" spans="1:19" ht="15" thickTop="1" thickBot="1" x14ac:dyDescent="0.3">
      <c r="A185" s="210" t="s">
        <v>351</v>
      </c>
      <c r="B185" s="210">
        <v>9184</v>
      </c>
      <c r="C185" s="176">
        <v>7858</v>
      </c>
      <c r="D185" s="203">
        <f t="shared" si="20"/>
        <v>0.85561846689895471</v>
      </c>
      <c r="E185" s="176">
        <v>8594</v>
      </c>
      <c r="F185" s="176">
        <v>7806</v>
      </c>
      <c r="G185" s="203">
        <f t="shared" si="21"/>
        <v>0.90830812194554345</v>
      </c>
      <c r="H185" s="203">
        <f t="shared" si="22"/>
        <v>6.86525482895044E-2</v>
      </c>
      <c r="I185" s="203">
        <f t="shared" si="23"/>
        <v>6.6615424032794301E-3</v>
      </c>
      <c r="J185" s="203">
        <f t="shared" si="24"/>
        <v>-5.2689655046588735E-2</v>
      </c>
      <c r="K185" s="176">
        <v>85292</v>
      </c>
      <c r="L185" s="176">
        <v>73676</v>
      </c>
      <c r="M185" s="203">
        <f t="shared" si="25"/>
        <v>0.8638090325001172</v>
      </c>
      <c r="N185" s="176">
        <v>75070</v>
      </c>
      <c r="O185" s="176">
        <v>64422</v>
      </c>
      <c r="P185" s="203">
        <f t="shared" si="26"/>
        <v>0.85815905155188488</v>
      </c>
      <c r="Q185" s="203">
        <f t="shared" si="27"/>
        <v>0.1361662448381511</v>
      </c>
      <c r="R185" s="203">
        <f t="shared" si="28"/>
        <v>0.14364658036074629</v>
      </c>
      <c r="S185" s="203">
        <f t="shared" si="29"/>
        <v>5.6499809482323249E-3</v>
      </c>
    </row>
    <row r="186" spans="1:19" ht="16.5" thickTop="1" thickBot="1" x14ac:dyDescent="0.3">
      <c r="A186" s="204" t="s">
        <v>152</v>
      </c>
      <c r="B186" s="284">
        <v>8976</v>
      </c>
      <c r="C186" s="205">
        <v>7406</v>
      </c>
      <c r="D186" s="206">
        <f t="shared" si="20"/>
        <v>0.82508912655971478</v>
      </c>
      <c r="E186" s="207">
        <v>6945</v>
      </c>
      <c r="F186" s="205">
        <v>6044</v>
      </c>
      <c r="G186" s="206">
        <f t="shared" si="21"/>
        <v>0.8702663786897048</v>
      </c>
      <c r="H186" s="206">
        <f t="shared" si="22"/>
        <v>0.29244060475161993</v>
      </c>
      <c r="I186" s="206">
        <f t="shared" si="23"/>
        <v>0.22534745201853079</v>
      </c>
      <c r="J186" s="208">
        <f t="shared" si="24"/>
        <v>-4.517725212999002E-2</v>
      </c>
      <c r="K186" s="209">
        <v>85736</v>
      </c>
      <c r="L186" s="205">
        <v>67159</v>
      </c>
      <c r="M186" s="206">
        <f t="shared" si="25"/>
        <v>0.78332322478305494</v>
      </c>
      <c r="N186" s="207">
        <v>85239</v>
      </c>
      <c r="O186" s="205">
        <v>66396</v>
      </c>
      <c r="P186" s="206">
        <f t="shared" si="26"/>
        <v>0.77893921796360821</v>
      </c>
      <c r="Q186" s="206">
        <f t="shared" si="27"/>
        <v>5.8306643672496605E-3</v>
      </c>
      <c r="R186" s="206">
        <f t="shared" si="28"/>
        <v>1.1491656123862937E-2</v>
      </c>
      <c r="S186" s="208">
        <f t="shared" si="29"/>
        <v>4.3840068194467285E-3</v>
      </c>
    </row>
    <row r="187" spans="1:19" ht="14.25" thickTop="1" x14ac:dyDescent="0.25">
      <c r="A187" s="210" t="s">
        <v>351</v>
      </c>
      <c r="B187" s="210">
        <v>6054</v>
      </c>
      <c r="C187" s="176">
        <v>5051</v>
      </c>
      <c r="D187" s="203">
        <f t="shared" si="20"/>
        <v>0.83432441361083576</v>
      </c>
      <c r="E187" s="176">
        <v>4050</v>
      </c>
      <c r="F187" s="176">
        <v>3654</v>
      </c>
      <c r="G187" s="203">
        <f t="shared" si="21"/>
        <v>0.90222222222222226</v>
      </c>
      <c r="H187" s="203">
        <f t="shared" si="22"/>
        <v>0.49481481481481482</v>
      </c>
      <c r="I187" s="203">
        <f t="shared" si="23"/>
        <v>0.38232074438970987</v>
      </c>
      <c r="J187" s="203">
        <f t="shared" si="24"/>
        <v>-6.7897808611386501E-2</v>
      </c>
      <c r="K187" s="176">
        <v>57102</v>
      </c>
      <c r="L187" s="176">
        <v>46448</v>
      </c>
      <c r="M187" s="203">
        <f t="shared" si="25"/>
        <v>0.81342159644145562</v>
      </c>
      <c r="N187" s="176">
        <v>52748</v>
      </c>
      <c r="O187" s="176">
        <v>42859</v>
      </c>
      <c r="P187" s="203">
        <f t="shared" si="26"/>
        <v>0.81252369758095089</v>
      </c>
      <c r="Q187" s="203">
        <f t="shared" si="27"/>
        <v>8.2543413968302115E-2</v>
      </c>
      <c r="R187" s="203">
        <f t="shared" si="28"/>
        <v>8.3739704612800114E-2</v>
      </c>
      <c r="S187" s="203">
        <f t="shared" si="29"/>
        <v>8.9789886050473111E-4</v>
      </c>
    </row>
    <row r="188" spans="1:19" ht="14.25" thickBot="1" x14ac:dyDescent="0.3">
      <c r="A188" s="210" t="s">
        <v>350</v>
      </c>
      <c r="B188" s="210">
        <v>2922</v>
      </c>
      <c r="C188" s="176">
        <v>2355</v>
      </c>
      <c r="D188" s="203">
        <f t="shared" si="20"/>
        <v>0.80595482546201236</v>
      </c>
      <c r="E188" s="176">
        <v>2895</v>
      </c>
      <c r="F188" s="176">
        <v>2390</v>
      </c>
      <c r="G188" s="203">
        <f t="shared" si="21"/>
        <v>0.82556131260794474</v>
      </c>
      <c r="H188" s="203">
        <f t="shared" si="22"/>
        <v>9.32642487046631E-3</v>
      </c>
      <c r="I188" s="203">
        <f t="shared" si="23"/>
        <v>-1.4644351464435101E-2</v>
      </c>
      <c r="J188" s="203">
        <f t="shared" si="24"/>
        <v>-1.9606487145932383E-2</v>
      </c>
      <c r="K188" s="176">
        <v>28634</v>
      </c>
      <c r="L188" s="176">
        <v>20711</v>
      </c>
      <c r="M188" s="203">
        <f t="shared" si="25"/>
        <v>0.72330097087378642</v>
      </c>
      <c r="N188" s="176">
        <v>32491</v>
      </c>
      <c r="O188" s="176">
        <v>23537</v>
      </c>
      <c r="P188" s="203">
        <f t="shared" si="26"/>
        <v>0.72441599212089502</v>
      </c>
      <c r="Q188" s="203">
        <f t="shared" si="27"/>
        <v>-0.11870979655904712</v>
      </c>
      <c r="R188" s="203">
        <f t="shared" si="28"/>
        <v>-0.12006627862514341</v>
      </c>
      <c r="S188" s="203">
        <f t="shared" si="29"/>
        <v>-1.1150212471086052E-3</v>
      </c>
    </row>
    <row r="189" spans="1:19" ht="16.5" thickTop="1" thickBot="1" x14ac:dyDescent="0.3">
      <c r="A189" s="204" t="s">
        <v>153</v>
      </c>
      <c r="B189" s="284">
        <v>8333</v>
      </c>
      <c r="C189" s="205">
        <v>5843</v>
      </c>
      <c r="D189" s="206">
        <f t="shared" si="20"/>
        <v>0.70118804752190089</v>
      </c>
      <c r="E189" s="207">
        <v>7112</v>
      </c>
      <c r="F189" s="205">
        <v>5158</v>
      </c>
      <c r="G189" s="206">
        <f t="shared" si="21"/>
        <v>0.72525309336332955</v>
      </c>
      <c r="H189" s="206">
        <f t="shared" si="22"/>
        <v>0.17168166479190106</v>
      </c>
      <c r="I189" s="206">
        <f t="shared" si="23"/>
        <v>0.1328034121752617</v>
      </c>
      <c r="J189" s="208">
        <f t="shared" si="24"/>
        <v>-2.4065045841428656E-2</v>
      </c>
      <c r="K189" s="209">
        <v>78638</v>
      </c>
      <c r="L189" s="205">
        <v>53540</v>
      </c>
      <c r="M189" s="206">
        <f t="shared" si="25"/>
        <v>0.68084132353315197</v>
      </c>
      <c r="N189" s="207">
        <v>64284</v>
      </c>
      <c r="O189" s="205">
        <v>44701</v>
      </c>
      <c r="P189" s="206">
        <f t="shared" si="26"/>
        <v>0.6953674320204094</v>
      </c>
      <c r="Q189" s="206">
        <f t="shared" si="27"/>
        <v>0.22329039885508051</v>
      </c>
      <c r="R189" s="206">
        <f t="shared" si="28"/>
        <v>0.1977360685443279</v>
      </c>
      <c r="S189" s="208">
        <f t="shared" si="29"/>
        <v>-1.4526108487257439E-2</v>
      </c>
    </row>
    <row r="190" spans="1:19" ht="14.25" thickTop="1" x14ac:dyDescent="0.25">
      <c r="A190" s="210" t="s">
        <v>350</v>
      </c>
      <c r="B190" s="210">
        <v>8333</v>
      </c>
      <c r="C190" s="176">
        <v>5843</v>
      </c>
      <c r="D190" s="203">
        <f t="shared" si="20"/>
        <v>0.70118804752190089</v>
      </c>
      <c r="E190" s="176">
        <v>7112</v>
      </c>
      <c r="F190" s="176">
        <v>5158</v>
      </c>
      <c r="G190" s="203">
        <f t="shared" si="21"/>
        <v>0.72525309336332955</v>
      </c>
      <c r="H190" s="203">
        <f t="shared" si="22"/>
        <v>0.17168166479190106</v>
      </c>
      <c r="I190" s="203">
        <f t="shared" si="23"/>
        <v>0.1328034121752617</v>
      </c>
      <c r="J190" s="203">
        <f t="shared" si="24"/>
        <v>-2.4065045841428656E-2</v>
      </c>
      <c r="K190" s="176">
        <v>78638</v>
      </c>
      <c r="L190" s="176">
        <v>53540</v>
      </c>
      <c r="M190" s="203">
        <f t="shared" si="25"/>
        <v>0.68084132353315197</v>
      </c>
      <c r="N190" s="176">
        <v>64273</v>
      </c>
      <c r="O190" s="176">
        <v>44700</v>
      </c>
      <c r="P190" s="203">
        <f t="shared" si="26"/>
        <v>0.69547088201888818</v>
      </c>
      <c r="Q190" s="203">
        <f t="shared" si="27"/>
        <v>0.22349975884119311</v>
      </c>
      <c r="R190" s="203">
        <f t="shared" si="28"/>
        <v>0.19776286353467554</v>
      </c>
      <c r="S190" s="203">
        <f t="shared" si="29"/>
        <v>-1.4629558485736216E-2</v>
      </c>
    </row>
    <row r="191" spans="1:19" ht="14.25" thickBot="1" x14ac:dyDescent="0.3">
      <c r="A191" s="210" t="s">
        <v>354</v>
      </c>
      <c r="B191" s="210">
        <v>0</v>
      </c>
      <c r="C191" s="176">
        <v>0</v>
      </c>
      <c r="D191" s="203" t="str">
        <f t="shared" si="20"/>
        <v/>
      </c>
      <c r="E191" s="176">
        <v>0</v>
      </c>
      <c r="F191" s="176">
        <v>0</v>
      </c>
      <c r="G191" s="203" t="str">
        <f t="shared" si="21"/>
        <v/>
      </c>
      <c r="H191" s="203" t="str">
        <f t="shared" si="22"/>
        <v/>
      </c>
      <c r="I191" s="203" t="str">
        <f t="shared" si="23"/>
        <v/>
      </c>
      <c r="J191" s="203" t="str">
        <f t="shared" si="24"/>
        <v/>
      </c>
      <c r="K191" s="176">
        <v>0</v>
      </c>
      <c r="L191" s="176">
        <v>0</v>
      </c>
      <c r="M191" s="203" t="str">
        <f t="shared" si="25"/>
        <v/>
      </c>
      <c r="N191" s="176">
        <v>11</v>
      </c>
      <c r="O191" s="176">
        <v>1</v>
      </c>
      <c r="P191" s="203">
        <f t="shared" si="26"/>
        <v>9.0909090909090912E-2</v>
      </c>
      <c r="Q191" s="203">
        <f t="shared" si="27"/>
        <v>-1</v>
      </c>
      <c r="R191" s="203">
        <f t="shared" si="28"/>
        <v>-1</v>
      </c>
      <c r="S191" s="203" t="str">
        <f t="shared" si="29"/>
        <v/>
      </c>
    </row>
    <row r="192" spans="1:19" ht="16.5" thickTop="1" thickBot="1" x14ac:dyDescent="0.3">
      <c r="A192" s="204" t="s">
        <v>155</v>
      </c>
      <c r="B192" s="284">
        <v>8109</v>
      </c>
      <c r="C192" s="205">
        <v>6876</v>
      </c>
      <c r="D192" s="206">
        <f t="shared" si="20"/>
        <v>0.8479467258601554</v>
      </c>
      <c r="E192" s="207">
        <v>4252</v>
      </c>
      <c r="F192" s="205">
        <v>3964</v>
      </c>
      <c r="G192" s="206">
        <f t="shared" si="21"/>
        <v>0.93226716839134527</v>
      </c>
      <c r="H192" s="206">
        <f t="shared" si="22"/>
        <v>0.9071025399811854</v>
      </c>
      <c r="I192" s="206">
        <f t="shared" si="23"/>
        <v>0.73461150353178617</v>
      </c>
      <c r="J192" s="208">
        <f t="shared" si="24"/>
        <v>-8.4320442531189865E-2</v>
      </c>
      <c r="K192" s="209">
        <v>75305</v>
      </c>
      <c r="L192" s="205">
        <v>62178</v>
      </c>
      <c r="M192" s="206">
        <f t="shared" si="25"/>
        <v>0.82568222561582894</v>
      </c>
      <c r="N192" s="207">
        <v>40900</v>
      </c>
      <c r="O192" s="205">
        <v>36268</v>
      </c>
      <c r="P192" s="206">
        <f t="shared" si="26"/>
        <v>0.88674816625916875</v>
      </c>
      <c r="Q192" s="206">
        <f t="shared" si="27"/>
        <v>0.84119804400977993</v>
      </c>
      <c r="R192" s="206">
        <f t="shared" si="28"/>
        <v>0.71440388221021278</v>
      </c>
      <c r="S192" s="208">
        <f t="shared" si="29"/>
        <v>-6.1065940643339811E-2</v>
      </c>
    </row>
    <row r="193" spans="1:19" ht="14.25" thickTop="1" x14ac:dyDescent="0.25">
      <c r="A193" s="210" t="s">
        <v>351</v>
      </c>
      <c r="B193" s="210">
        <v>5181</v>
      </c>
      <c r="C193" s="176">
        <v>4516</v>
      </c>
      <c r="D193" s="203">
        <f t="shared" si="20"/>
        <v>0.87164640030882068</v>
      </c>
      <c r="E193" s="176">
        <v>4252</v>
      </c>
      <c r="F193" s="176">
        <v>3964</v>
      </c>
      <c r="G193" s="203">
        <f t="shared" si="21"/>
        <v>0.93226716839134527</v>
      </c>
      <c r="H193" s="203">
        <f t="shared" si="22"/>
        <v>0.21848541862652859</v>
      </c>
      <c r="I193" s="203">
        <f t="shared" si="23"/>
        <v>0.1392532795156407</v>
      </c>
      <c r="J193" s="203">
        <f t="shared" si="24"/>
        <v>-6.062076808252459E-2</v>
      </c>
      <c r="K193" s="176">
        <v>47449</v>
      </c>
      <c r="L193" s="176">
        <v>41215</v>
      </c>
      <c r="M193" s="203">
        <f t="shared" si="25"/>
        <v>0.86861683070243845</v>
      </c>
      <c r="N193" s="176">
        <v>40900</v>
      </c>
      <c r="O193" s="176">
        <v>36268</v>
      </c>
      <c r="P193" s="203">
        <f t="shared" si="26"/>
        <v>0.88674816625916875</v>
      </c>
      <c r="Q193" s="203">
        <f t="shared" si="27"/>
        <v>0.16012224938875308</v>
      </c>
      <c r="R193" s="203">
        <f t="shared" si="28"/>
        <v>0.13640123524870407</v>
      </c>
      <c r="S193" s="203">
        <f t="shared" si="29"/>
        <v>-1.8131335556730299E-2</v>
      </c>
    </row>
    <row r="194" spans="1:19" ht="14.25" thickBot="1" x14ac:dyDescent="0.3">
      <c r="A194" s="210" t="s">
        <v>350</v>
      </c>
      <c r="B194" s="210">
        <v>2928</v>
      </c>
      <c r="C194" s="176">
        <v>2360</v>
      </c>
      <c r="D194" s="203">
        <f t="shared" si="20"/>
        <v>0.80601092896174864</v>
      </c>
      <c r="E194" s="176">
        <v>0</v>
      </c>
      <c r="F194" s="176">
        <v>0</v>
      </c>
      <c r="G194" s="203" t="str">
        <f t="shared" si="21"/>
        <v/>
      </c>
      <c r="H194" s="203" t="str">
        <f t="shared" si="22"/>
        <v/>
      </c>
      <c r="I194" s="203" t="str">
        <f t="shared" si="23"/>
        <v/>
      </c>
      <c r="J194" s="203" t="str">
        <f t="shared" si="24"/>
        <v/>
      </c>
      <c r="K194" s="176">
        <v>27856</v>
      </c>
      <c r="L194" s="176">
        <v>20963</v>
      </c>
      <c r="M194" s="203">
        <f t="shared" si="25"/>
        <v>0.75254882251579547</v>
      </c>
      <c r="N194" s="176">
        <v>0</v>
      </c>
      <c r="O194" s="176">
        <v>0</v>
      </c>
      <c r="P194" s="203" t="str">
        <f t="shared" si="26"/>
        <v/>
      </c>
      <c r="Q194" s="203" t="str">
        <f t="shared" si="27"/>
        <v/>
      </c>
      <c r="R194" s="203" t="str">
        <f t="shared" si="28"/>
        <v/>
      </c>
      <c r="S194" s="203" t="str">
        <f t="shared" si="29"/>
        <v/>
      </c>
    </row>
    <row r="195" spans="1:19" ht="16.5" thickTop="1" thickBot="1" x14ac:dyDescent="0.3">
      <c r="A195" s="204" t="s">
        <v>156</v>
      </c>
      <c r="B195" s="284">
        <v>7446</v>
      </c>
      <c r="C195" s="205">
        <v>5180</v>
      </c>
      <c r="D195" s="206">
        <f t="shared" si="20"/>
        <v>0.69567553048616704</v>
      </c>
      <c r="E195" s="207">
        <v>5257</v>
      </c>
      <c r="F195" s="205">
        <v>3803</v>
      </c>
      <c r="G195" s="206">
        <f t="shared" si="21"/>
        <v>0.72341639718470607</v>
      </c>
      <c r="H195" s="206">
        <f t="shared" si="22"/>
        <v>0.41639718470610609</v>
      </c>
      <c r="I195" s="206">
        <f t="shared" si="23"/>
        <v>0.3620825663949514</v>
      </c>
      <c r="J195" s="208">
        <f t="shared" si="24"/>
        <v>-2.7740866698539035E-2</v>
      </c>
      <c r="K195" s="209">
        <v>59692</v>
      </c>
      <c r="L195" s="205">
        <v>43346</v>
      </c>
      <c r="M195" s="206">
        <f t="shared" si="25"/>
        <v>0.72616095959257521</v>
      </c>
      <c r="N195" s="207">
        <v>48561</v>
      </c>
      <c r="O195" s="205">
        <v>35292</v>
      </c>
      <c r="P195" s="206">
        <f t="shared" si="26"/>
        <v>0.72675603879656514</v>
      </c>
      <c r="Q195" s="206">
        <f t="shared" si="27"/>
        <v>0.22921686126727203</v>
      </c>
      <c r="R195" s="206">
        <f t="shared" si="28"/>
        <v>0.22821035928822386</v>
      </c>
      <c r="S195" s="208">
        <f t="shared" si="29"/>
        <v>-5.9507920398993441E-4</v>
      </c>
    </row>
    <row r="196" spans="1:19" ht="15" thickTop="1" thickBot="1" x14ac:dyDescent="0.3">
      <c r="A196" s="210" t="s">
        <v>350</v>
      </c>
      <c r="B196" s="210">
        <v>7446</v>
      </c>
      <c r="C196" s="176">
        <v>5180</v>
      </c>
      <c r="D196" s="203">
        <f t="shared" si="20"/>
        <v>0.69567553048616704</v>
      </c>
      <c r="E196" s="176">
        <v>5257</v>
      </c>
      <c r="F196" s="176">
        <v>3803</v>
      </c>
      <c r="G196" s="203">
        <f t="shared" si="21"/>
        <v>0.72341639718470607</v>
      </c>
      <c r="H196" s="203">
        <f t="shared" si="22"/>
        <v>0.41639718470610609</v>
      </c>
      <c r="I196" s="203">
        <f t="shared" si="23"/>
        <v>0.3620825663949514</v>
      </c>
      <c r="J196" s="203">
        <f t="shared" si="24"/>
        <v>-2.7740866698539035E-2</v>
      </c>
      <c r="K196" s="176">
        <v>59692</v>
      </c>
      <c r="L196" s="176">
        <v>43346</v>
      </c>
      <c r="M196" s="203">
        <f t="shared" si="25"/>
        <v>0.72616095959257521</v>
      </c>
      <c r="N196" s="176">
        <v>48561</v>
      </c>
      <c r="O196" s="176">
        <v>35292</v>
      </c>
      <c r="P196" s="203">
        <f t="shared" si="26"/>
        <v>0.72675603879656514</v>
      </c>
      <c r="Q196" s="203">
        <f t="shared" si="27"/>
        <v>0.22921686126727203</v>
      </c>
      <c r="R196" s="203">
        <f t="shared" si="28"/>
        <v>0.22821035928822386</v>
      </c>
      <c r="S196" s="203">
        <f t="shared" si="29"/>
        <v>-5.9507920398993441E-4</v>
      </c>
    </row>
    <row r="197" spans="1:19" ht="16.5" thickTop="1" thickBot="1" x14ac:dyDescent="0.3">
      <c r="A197" s="204" t="s">
        <v>154</v>
      </c>
      <c r="B197" s="284">
        <v>7444</v>
      </c>
      <c r="C197" s="205">
        <v>5262</v>
      </c>
      <c r="D197" s="206">
        <f t="shared" si="20"/>
        <v>0.70687802256851151</v>
      </c>
      <c r="E197" s="207">
        <v>4003</v>
      </c>
      <c r="F197" s="205">
        <v>3707</v>
      </c>
      <c r="G197" s="206">
        <f t="shared" si="21"/>
        <v>0.92605545840619541</v>
      </c>
      <c r="H197" s="206">
        <f t="shared" si="22"/>
        <v>0.85960529602797897</v>
      </c>
      <c r="I197" s="206">
        <f t="shared" si="23"/>
        <v>0.41947666576746689</v>
      </c>
      <c r="J197" s="208">
        <f t="shared" si="24"/>
        <v>-0.2191774358376839</v>
      </c>
      <c r="K197" s="209">
        <v>59706</v>
      </c>
      <c r="L197" s="205">
        <v>45987</v>
      </c>
      <c r="M197" s="206">
        <f t="shared" si="25"/>
        <v>0.77022409808059489</v>
      </c>
      <c r="N197" s="207">
        <v>39713</v>
      </c>
      <c r="O197" s="205">
        <v>33644</v>
      </c>
      <c r="P197" s="206">
        <f t="shared" si="26"/>
        <v>0.84717850577896403</v>
      </c>
      <c r="Q197" s="206">
        <f t="shared" si="27"/>
        <v>0.50343716163472929</v>
      </c>
      <c r="R197" s="206">
        <f t="shared" si="28"/>
        <v>0.36687076447509215</v>
      </c>
      <c r="S197" s="208">
        <f t="shared" si="29"/>
        <v>-7.6954407698369143E-2</v>
      </c>
    </row>
    <row r="198" spans="1:19" ht="14.25" thickTop="1" x14ac:dyDescent="0.25">
      <c r="A198" s="210" t="s">
        <v>359</v>
      </c>
      <c r="B198" s="210">
        <v>7344</v>
      </c>
      <c r="C198" s="176">
        <v>5167</v>
      </c>
      <c r="D198" s="203">
        <f t="shared" si="20"/>
        <v>0.70356753812636164</v>
      </c>
      <c r="E198" s="176">
        <v>0</v>
      </c>
      <c r="F198" s="176">
        <v>0</v>
      </c>
      <c r="G198" s="203" t="str">
        <f t="shared" si="21"/>
        <v/>
      </c>
      <c r="H198" s="203" t="str">
        <f t="shared" si="22"/>
        <v/>
      </c>
      <c r="I198" s="203" t="str">
        <f t="shared" si="23"/>
        <v/>
      </c>
      <c r="J198" s="203" t="str">
        <f t="shared" si="24"/>
        <v/>
      </c>
      <c r="K198" s="176">
        <v>22903</v>
      </c>
      <c r="L198" s="176">
        <v>17268</v>
      </c>
      <c r="M198" s="203">
        <f t="shared" si="25"/>
        <v>0.75396236300921282</v>
      </c>
      <c r="N198" s="176">
        <v>0</v>
      </c>
      <c r="O198" s="176">
        <v>0</v>
      </c>
      <c r="P198" s="203" t="str">
        <f t="shared" si="26"/>
        <v/>
      </c>
      <c r="Q198" s="203" t="str">
        <f t="shared" si="27"/>
        <v/>
      </c>
      <c r="R198" s="203" t="str">
        <f t="shared" si="28"/>
        <v/>
      </c>
      <c r="S198" s="203" t="str">
        <f t="shared" si="29"/>
        <v/>
      </c>
    </row>
    <row r="199" spans="1:19" ht="14.25" thickBot="1" x14ac:dyDescent="0.3">
      <c r="A199" s="210" t="s">
        <v>84</v>
      </c>
      <c r="B199" s="210">
        <v>100</v>
      </c>
      <c r="C199" s="176">
        <v>95</v>
      </c>
      <c r="D199" s="203">
        <f t="shared" si="20"/>
        <v>0.95</v>
      </c>
      <c r="E199" s="176">
        <v>4003</v>
      </c>
      <c r="F199" s="176">
        <v>3707</v>
      </c>
      <c r="G199" s="203">
        <f t="shared" si="21"/>
        <v>0.92605545840619541</v>
      </c>
      <c r="H199" s="203">
        <f t="shared" si="22"/>
        <v>-0.97501873594803901</v>
      </c>
      <c r="I199" s="203">
        <f t="shared" si="23"/>
        <v>-0.97437280820070138</v>
      </c>
      <c r="J199" s="203">
        <f t="shared" si="24"/>
        <v>2.3944541593804547E-2</v>
      </c>
      <c r="K199" s="176">
        <v>36803</v>
      </c>
      <c r="L199" s="176">
        <v>28719</v>
      </c>
      <c r="M199" s="203">
        <f t="shared" si="25"/>
        <v>0.78034399369616603</v>
      </c>
      <c r="N199" s="176">
        <v>39713</v>
      </c>
      <c r="O199" s="176">
        <v>33644</v>
      </c>
      <c r="P199" s="203">
        <f t="shared" si="26"/>
        <v>0.84717850577896403</v>
      </c>
      <c r="Q199" s="203">
        <f t="shared" si="27"/>
        <v>-7.3275753531589105E-2</v>
      </c>
      <c r="R199" s="203">
        <f t="shared" si="28"/>
        <v>-0.14638568541196051</v>
      </c>
      <c r="S199" s="203">
        <f t="shared" si="29"/>
        <v>-6.6834512082798003E-2</v>
      </c>
    </row>
    <row r="200" spans="1:19" ht="16.5" thickTop="1" thickBot="1" x14ac:dyDescent="0.3">
      <c r="A200" s="204" t="s">
        <v>165</v>
      </c>
      <c r="B200" s="284">
        <v>7310</v>
      </c>
      <c r="C200" s="205">
        <v>4885</v>
      </c>
      <c r="D200" s="206">
        <f t="shared" si="20"/>
        <v>0.66826265389876882</v>
      </c>
      <c r="E200" s="207">
        <v>8044</v>
      </c>
      <c r="F200" s="205">
        <v>5571</v>
      </c>
      <c r="G200" s="206">
        <f t="shared" si="21"/>
        <v>0.69256588761810045</v>
      </c>
      <c r="H200" s="206">
        <f t="shared" si="22"/>
        <v>-9.1248135256091545E-2</v>
      </c>
      <c r="I200" s="206">
        <f t="shared" si="23"/>
        <v>-0.12313767725722491</v>
      </c>
      <c r="J200" s="208">
        <f t="shared" si="24"/>
        <v>-2.4303233719331629E-2</v>
      </c>
      <c r="K200" s="209">
        <v>73258</v>
      </c>
      <c r="L200" s="205">
        <v>49760</v>
      </c>
      <c r="M200" s="206">
        <f t="shared" si="25"/>
        <v>0.67924322258319914</v>
      </c>
      <c r="N200" s="207">
        <v>30563</v>
      </c>
      <c r="O200" s="205">
        <v>22001</v>
      </c>
      <c r="P200" s="206">
        <f t="shared" si="26"/>
        <v>0.7198573438471354</v>
      </c>
      <c r="Q200" s="206">
        <f t="shared" si="27"/>
        <v>1.396950561136014</v>
      </c>
      <c r="R200" s="206">
        <f t="shared" si="28"/>
        <v>1.2617153765737923</v>
      </c>
      <c r="S200" s="208">
        <f t="shared" si="29"/>
        <v>-4.0614121263936265E-2</v>
      </c>
    </row>
    <row r="201" spans="1:19" ht="15" thickTop="1" thickBot="1" x14ac:dyDescent="0.3">
      <c r="A201" s="210" t="s">
        <v>84</v>
      </c>
      <c r="B201" s="210">
        <v>7310</v>
      </c>
      <c r="C201" s="176">
        <v>4885</v>
      </c>
      <c r="D201" s="203">
        <f t="shared" ref="D201:D264" si="30">IFERROR(C201/B201,"")</f>
        <v>0.66826265389876882</v>
      </c>
      <c r="E201" s="176">
        <v>8044</v>
      </c>
      <c r="F201" s="176">
        <v>5571</v>
      </c>
      <c r="G201" s="203">
        <f t="shared" ref="G201:G264" si="31">IFERROR(F201/E201,"")</f>
        <v>0.69256588761810045</v>
      </c>
      <c r="H201" s="203">
        <f t="shared" ref="H201:H264" si="32">IFERROR(B201/E201-1,"")</f>
        <v>-9.1248135256091545E-2</v>
      </c>
      <c r="I201" s="203">
        <f t="shared" ref="I201:I264" si="33">IFERROR(C201/F201-1,"")</f>
        <v>-0.12313767725722491</v>
      </c>
      <c r="J201" s="203">
        <f t="shared" ref="J201:J264" si="34">IFERROR(D201-G201,"")</f>
        <v>-2.4303233719331629E-2</v>
      </c>
      <c r="K201" s="176">
        <v>73258</v>
      </c>
      <c r="L201" s="176">
        <v>49760</v>
      </c>
      <c r="M201" s="203">
        <f t="shared" ref="M201:M264" si="35">IFERROR(L201/K201,"")</f>
        <v>0.67924322258319914</v>
      </c>
      <c r="N201" s="176">
        <v>30563</v>
      </c>
      <c r="O201" s="176">
        <v>22001</v>
      </c>
      <c r="P201" s="203">
        <f t="shared" ref="P201:P264" si="36">IFERROR(O201/N201,"")</f>
        <v>0.7198573438471354</v>
      </c>
      <c r="Q201" s="203">
        <f t="shared" ref="Q201:Q264" si="37">IFERROR(K201/N201-1,"")</f>
        <v>1.396950561136014</v>
      </c>
      <c r="R201" s="203">
        <f t="shared" ref="R201:R264" si="38">IFERROR(L201/O201-1,"")</f>
        <v>1.2617153765737923</v>
      </c>
      <c r="S201" s="203">
        <f t="shared" ref="S201:S264" si="39">IFERROR(M201-P201,"")</f>
        <v>-4.0614121263936265E-2</v>
      </c>
    </row>
    <row r="202" spans="1:19" ht="16.5" thickTop="1" thickBot="1" x14ac:dyDescent="0.3">
      <c r="A202" s="204" t="s">
        <v>253</v>
      </c>
      <c r="B202" s="284">
        <v>6660</v>
      </c>
      <c r="C202" s="205">
        <v>5219</v>
      </c>
      <c r="D202" s="206">
        <f t="shared" si="30"/>
        <v>0.78363363363363359</v>
      </c>
      <c r="E202" s="207">
        <v>2815</v>
      </c>
      <c r="F202" s="205">
        <v>2518</v>
      </c>
      <c r="G202" s="206">
        <f t="shared" si="31"/>
        <v>0.89449378330372997</v>
      </c>
      <c r="H202" s="206">
        <f t="shared" si="32"/>
        <v>1.3658969804618115</v>
      </c>
      <c r="I202" s="206">
        <f t="shared" si="33"/>
        <v>1.0726767275615567</v>
      </c>
      <c r="J202" s="208">
        <f t="shared" si="34"/>
        <v>-0.11086014967009639</v>
      </c>
      <c r="K202" s="209">
        <v>38890</v>
      </c>
      <c r="L202" s="205">
        <v>32351</v>
      </c>
      <c r="M202" s="206">
        <f t="shared" si="35"/>
        <v>0.8318590897402931</v>
      </c>
      <c r="N202" s="207">
        <v>27118</v>
      </c>
      <c r="O202" s="205">
        <v>23881</v>
      </c>
      <c r="P202" s="206">
        <f t="shared" si="36"/>
        <v>0.88063279002876316</v>
      </c>
      <c r="Q202" s="206">
        <f t="shared" si="37"/>
        <v>0.43410280994173611</v>
      </c>
      <c r="R202" s="206">
        <f t="shared" si="38"/>
        <v>0.35467526485490564</v>
      </c>
      <c r="S202" s="208">
        <f t="shared" si="39"/>
        <v>-4.8773700288470057E-2</v>
      </c>
    </row>
    <row r="203" spans="1:19" ht="14.25" thickTop="1" x14ac:dyDescent="0.25">
      <c r="A203" s="210" t="s">
        <v>359</v>
      </c>
      <c r="B203" s="210">
        <v>3846</v>
      </c>
      <c r="C203" s="176">
        <v>2777</v>
      </c>
      <c r="D203" s="203">
        <f t="shared" si="30"/>
        <v>0.72204888195527817</v>
      </c>
      <c r="E203" s="176">
        <v>0</v>
      </c>
      <c r="F203" s="176">
        <v>0</v>
      </c>
      <c r="G203" s="203" t="str">
        <f t="shared" si="31"/>
        <v/>
      </c>
      <c r="H203" s="203" t="str">
        <f t="shared" si="32"/>
        <v/>
      </c>
      <c r="I203" s="203" t="str">
        <f t="shared" si="33"/>
        <v/>
      </c>
      <c r="J203" s="203" t="str">
        <f t="shared" si="34"/>
        <v/>
      </c>
      <c r="K203" s="176">
        <v>11201</v>
      </c>
      <c r="L203" s="176">
        <v>8233</v>
      </c>
      <c r="M203" s="203">
        <f t="shared" si="35"/>
        <v>0.73502365860191055</v>
      </c>
      <c r="N203" s="176">
        <v>0</v>
      </c>
      <c r="O203" s="176">
        <v>0</v>
      </c>
      <c r="P203" s="203" t="str">
        <f t="shared" si="36"/>
        <v/>
      </c>
      <c r="Q203" s="203" t="str">
        <f t="shared" si="37"/>
        <v/>
      </c>
      <c r="R203" s="203" t="str">
        <f t="shared" si="38"/>
        <v/>
      </c>
      <c r="S203" s="203" t="str">
        <f t="shared" si="39"/>
        <v/>
      </c>
    </row>
    <row r="204" spans="1:19" ht="14.25" thickBot="1" x14ac:dyDescent="0.3">
      <c r="A204" s="210" t="s">
        <v>351</v>
      </c>
      <c r="B204" s="210">
        <v>2814</v>
      </c>
      <c r="C204" s="176">
        <v>2442</v>
      </c>
      <c r="D204" s="203">
        <f t="shared" si="30"/>
        <v>0.86780383795309168</v>
      </c>
      <c r="E204" s="176">
        <v>2815</v>
      </c>
      <c r="F204" s="176">
        <v>2518</v>
      </c>
      <c r="G204" s="203">
        <f t="shared" si="31"/>
        <v>0.89449378330372997</v>
      </c>
      <c r="H204" s="203">
        <f t="shared" si="32"/>
        <v>-3.5523978685614299E-4</v>
      </c>
      <c r="I204" s="203">
        <f t="shared" si="33"/>
        <v>-3.0182684670373328E-2</v>
      </c>
      <c r="J204" s="203">
        <f t="shared" si="34"/>
        <v>-2.6689945350638289E-2</v>
      </c>
      <c r="K204" s="176">
        <v>27689</v>
      </c>
      <c r="L204" s="176">
        <v>24118</v>
      </c>
      <c r="M204" s="203">
        <f t="shared" si="35"/>
        <v>0.87103181768933513</v>
      </c>
      <c r="N204" s="176">
        <v>27118</v>
      </c>
      <c r="O204" s="176">
        <v>23881</v>
      </c>
      <c r="P204" s="203">
        <f t="shared" si="36"/>
        <v>0.88063279002876316</v>
      </c>
      <c r="Q204" s="203">
        <f t="shared" si="37"/>
        <v>2.1056125082970611E-2</v>
      </c>
      <c r="R204" s="203">
        <f t="shared" si="38"/>
        <v>9.9242075289980303E-3</v>
      </c>
      <c r="S204" s="203">
        <f t="shared" si="39"/>
        <v>-9.6009723394280266E-3</v>
      </c>
    </row>
    <row r="205" spans="1:19" ht="16.5" thickTop="1" thickBot="1" x14ac:dyDescent="0.3">
      <c r="A205" s="204" t="s">
        <v>167</v>
      </c>
      <c r="B205" s="284">
        <v>6340</v>
      </c>
      <c r="C205" s="205">
        <v>4072</v>
      </c>
      <c r="D205" s="206">
        <f t="shared" si="30"/>
        <v>0.64227129337539435</v>
      </c>
      <c r="E205" s="207">
        <v>7081</v>
      </c>
      <c r="F205" s="205">
        <v>5386</v>
      </c>
      <c r="G205" s="206">
        <f t="shared" si="31"/>
        <v>0.76062703008049715</v>
      </c>
      <c r="H205" s="206">
        <f t="shared" si="32"/>
        <v>-0.1046462364072871</v>
      </c>
      <c r="I205" s="206">
        <f t="shared" si="33"/>
        <v>-0.24396583735610844</v>
      </c>
      <c r="J205" s="208">
        <f t="shared" si="34"/>
        <v>-0.1183557367051028</v>
      </c>
      <c r="K205" s="209">
        <v>62234</v>
      </c>
      <c r="L205" s="205">
        <v>42604</v>
      </c>
      <c r="M205" s="206">
        <f t="shared" si="35"/>
        <v>0.68457756210431597</v>
      </c>
      <c r="N205" s="207">
        <v>47174</v>
      </c>
      <c r="O205" s="205">
        <v>33622</v>
      </c>
      <c r="P205" s="206">
        <f t="shared" si="36"/>
        <v>0.71272311018781531</v>
      </c>
      <c r="Q205" s="206">
        <f t="shared" si="37"/>
        <v>0.31924365116377662</v>
      </c>
      <c r="R205" s="206">
        <f t="shared" si="38"/>
        <v>0.26714651121289634</v>
      </c>
      <c r="S205" s="208">
        <f t="shared" si="39"/>
        <v>-2.8145548083499339E-2</v>
      </c>
    </row>
    <row r="206" spans="1:19" ht="14.25" thickTop="1" x14ac:dyDescent="0.25">
      <c r="A206" s="210" t="s">
        <v>84</v>
      </c>
      <c r="B206" s="210">
        <v>6340</v>
      </c>
      <c r="C206" s="176">
        <v>4072</v>
      </c>
      <c r="D206" s="203">
        <f t="shared" si="30"/>
        <v>0.64227129337539435</v>
      </c>
      <c r="E206" s="176">
        <v>6806</v>
      </c>
      <c r="F206" s="176">
        <v>5251</v>
      </c>
      <c r="G206" s="203">
        <f t="shared" si="31"/>
        <v>0.77152512488980307</v>
      </c>
      <c r="H206" s="203">
        <f t="shared" si="32"/>
        <v>-6.8468997942991439E-2</v>
      </c>
      <c r="I206" s="203">
        <f t="shared" si="33"/>
        <v>-0.22452866120738912</v>
      </c>
      <c r="J206" s="203">
        <f t="shared" si="34"/>
        <v>-0.12925383151440872</v>
      </c>
      <c r="K206" s="176">
        <v>61636</v>
      </c>
      <c r="L206" s="176">
        <v>42262</v>
      </c>
      <c r="M206" s="203">
        <f t="shared" si="35"/>
        <v>0.68567071192160423</v>
      </c>
      <c r="N206" s="176">
        <v>42500</v>
      </c>
      <c r="O206" s="176">
        <v>31047</v>
      </c>
      <c r="P206" s="203">
        <f t="shared" si="36"/>
        <v>0.73051764705882349</v>
      </c>
      <c r="Q206" s="203">
        <f t="shared" si="37"/>
        <v>0.45025882352941182</v>
      </c>
      <c r="R206" s="203">
        <f t="shared" si="38"/>
        <v>0.36122652752278794</v>
      </c>
      <c r="S206" s="203">
        <f t="shared" si="39"/>
        <v>-4.4846935137219268E-2</v>
      </c>
    </row>
    <row r="207" spans="1:19" x14ac:dyDescent="0.25">
      <c r="A207" s="210" t="s">
        <v>350</v>
      </c>
      <c r="B207" s="210">
        <v>0</v>
      </c>
      <c r="C207" s="176">
        <v>0</v>
      </c>
      <c r="D207" s="203" t="str">
        <f t="shared" si="30"/>
        <v/>
      </c>
      <c r="E207" s="176">
        <v>275</v>
      </c>
      <c r="F207" s="176">
        <v>135</v>
      </c>
      <c r="G207" s="203">
        <f t="shared" si="31"/>
        <v>0.49090909090909091</v>
      </c>
      <c r="H207" s="203">
        <f t="shared" si="32"/>
        <v>-1</v>
      </c>
      <c r="I207" s="203">
        <f t="shared" si="33"/>
        <v>-1</v>
      </c>
      <c r="J207" s="203" t="str">
        <f t="shared" si="34"/>
        <v/>
      </c>
      <c r="K207" s="176">
        <v>598</v>
      </c>
      <c r="L207" s="176">
        <v>342</v>
      </c>
      <c r="M207" s="203">
        <f t="shared" si="35"/>
        <v>0.57190635451505012</v>
      </c>
      <c r="N207" s="176">
        <v>4500</v>
      </c>
      <c r="O207" s="176">
        <v>2402</v>
      </c>
      <c r="P207" s="203">
        <f t="shared" si="36"/>
        <v>0.5337777777777778</v>
      </c>
      <c r="Q207" s="203">
        <f t="shared" si="37"/>
        <v>-0.86711111111111117</v>
      </c>
      <c r="R207" s="203">
        <f t="shared" si="38"/>
        <v>-0.85761865112406332</v>
      </c>
      <c r="S207" s="203">
        <f t="shared" si="39"/>
        <v>3.8128576737272324E-2</v>
      </c>
    </row>
    <row r="208" spans="1:19" ht="14.25" thickBot="1" x14ac:dyDescent="0.3">
      <c r="A208" s="210" t="s">
        <v>103</v>
      </c>
      <c r="B208" s="210">
        <v>0</v>
      </c>
      <c r="C208" s="176">
        <v>0</v>
      </c>
      <c r="D208" s="203" t="str">
        <f t="shared" si="30"/>
        <v/>
      </c>
      <c r="E208" s="176">
        <v>0</v>
      </c>
      <c r="F208" s="176">
        <v>0</v>
      </c>
      <c r="G208" s="203" t="str">
        <f t="shared" si="31"/>
        <v/>
      </c>
      <c r="H208" s="203" t="str">
        <f t="shared" si="32"/>
        <v/>
      </c>
      <c r="I208" s="203" t="str">
        <f t="shared" si="33"/>
        <v/>
      </c>
      <c r="J208" s="203" t="str">
        <f t="shared" si="34"/>
        <v/>
      </c>
      <c r="K208" s="176">
        <v>0</v>
      </c>
      <c r="L208" s="176">
        <v>0</v>
      </c>
      <c r="M208" s="203" t="str">
        <f t="shared" si="35"/>
        <v/>
      </c>
      <c r="N208" s="176">
        <v>174</v>
      </c>
      <c r="O208" s="176">
        <v>173</v>
      </c>
      <c r="P208" s="203">
        <f t="shared" si="36"/>
        <v>0.99425287356321834</v>
      </c>
      <c r="Q208" s="203">
        <f t="shared" si="37"/>
        <v>-1</v>
      </c>
      <c r="R208" s="203">
        <f t="shared" si="38"/>
        <v>-1</v>
      </c>
      <c r="S208" s="203" t="str">
        <f t="shared" si="39"/>
        <v/>
      </c>
    </row>
    <row r="209" spans="1:19" ht="16.5" thickTop="1" thickBot="1" x14ac:dyDescent="0.3">
      <c r="A209" s="204" t="s">
        <v>157</v>
      </c>
      <c r="B209" s="284">
        <v>6086</v>
      </c>
      <c r="C209" s="205">
        <v>4800</v>
      </c>
      <c r="D209" s="206">
        <f t="shared" si="30"/>
        <v>0.78869536641472227</v>
      </c>
      <c r="E209" s="207">
        <v>9029</v>
      </c>
      <c r="F209" s="205">
        <v>8019</v>
      </c>
      <c r="G209" s="206">
        <f t="shared" si="31"/>
        <v>0.88813822128696418</v>
      </c>
      <c r="H209" s="206">
        <f t="shared" si="32"/>
        <v>-0.32594971757669733</v>
      </c>
      <c r="I209" s="206">
        <f t="shared" si="33"/>
        <v>-0.40142162364384582</v>
      </c>
      <c r="J209" s="208">
        <f t="shared" si="34"/>
        <v>-9.9442854872241915E-2</v>
      </c>
      <c r="K209" s="209">
        <v>62402</v>
      </c>
      <c r="L209" s="205">
        <v>52547</v>
      </c>
      <c r="M209" s="206">
        <f t="shared" si="35"/>
        <v>0.84207236947533737</v>
      </c>
      <c r="N209" s="207">
        <v>50071</v>
      </c>
      <c r="O209" s="205">
        <v>43136</v>
      </c>
      <c r="P209" s="206">
        <f t="shared" si="36"/>
        <v>0.86149667472189495</v>
      </c>
      <c r="Q209" s="206">
        <f t="shared" si="37"/>
        <v>0.2462702961794252</v>
      </c>
      <c r="R209" s="206">
        <f t="shared" si="38"/>
        <v>0.21817043768545985</v>
      </c>
      <c r="S209" s="208">
        <f t="shared" si="39"/>
        <v>-1.9424305246557583E-2</v>
      </c>
    </row>
    <row r="210" spans="1:19" ht="14.25" thickTop="1" x14ac:dyDescent="0.25">
      <c r="A210" s="210" t="s">
        <v>84</v>
      </c>
      <c r="B210" s="210">
        <v>6086</v>
      </c>
      <c r="C210" s="176">
        <v>4800</v>
      </c>
      <c r="D210" s="203">
        <f t="shared" si="30"/>
        <v>0.78869536641472227</v>
      </c>
      <c r="E210" s="176">
        <v>3989</v>
      </c>
      <c r="F210" s="176">
        <v>3575</v>
      </c>
      <c r="G210" s="203">
        <f t="shared" si="31"/>
        <v>0.89621459012283777</v>
      </c>
      <c r="H210" s="203">
        <f t="shared" si="32"/>
        <v>0.52569566307345195</v>
      </c>
      <c r="I210" s="203">
        <f t="shared" si="33"/>
        <v>0.34265734265734271</v>
      </c>
      <c r="J210" s="203">
        <f t="shared" si="34"/>
        <v>-0.10751922370811551</v>
      </c>
      <c r="K210" s="176">
        <v>60402</v>
      </c>
      <c r="L210" s="176">
        <v>50822</v>
      </c>
      <c r="M210" s="203">
        <f t="shared" si="35"/>
        <v>0.84139598026555407</v>
      </c>
      <c r="N210" s="176">
        <v>3989</v>
      </c>
      <c r="O210" s="176">
        <v>3575</v>
      </c>
      <c r="P210" s="203">
        <f t="shared" si="36"/>
        <v>0.89621459012283777</v>
      </c>
      <c r="Q210" s="203">
        <f t="shared" si="37"/>
        <v>14.142140887440462</v>
      </c>
      <c r="R210" s="203">
        <f t="shared" si="38"/>
        <v>13.215944055944055</v>
      </c>
      <c r="S210" s="203">
        <f t="shared" si="39"/>
        <v>-5.4818609857283707E-2</v>
      </c>
    </row>
    <row r="211" spans="1:19" ht="14.25" thickBot="1" x14ac:dyDescent="0.3">
      <c r="A211" s="210" t="s">
        <v>351</v>
      </c>
      <c r="B211" s="210">
        <v>0</v>
      </c>
      <c r="C211" s="176">
        <v>0</v>
      </c>
      <c r="D211" s="203" t="str">
        <f t="shared" si="30"/>
        <v/>
      </c>
      <c r="E211" s="176">
        <v>5040</v>
      </c>
      <c r="F211" s="176">
        <v>4444</v>
      </c>
      <c r="G211" s="203">
        <f t="shared" si="31"/>
        <v>0.88174603174603172</v>
      </c>
      <c r="H211" s="203">
        <f t="shared" si="32"/>
        <v>-1</v>
      </c>
      <c r="I211" s="203">
        <f t="shared" si="33"/>
        <v>-1</v>
      </c>
      <c r="J211" s="203" t="str">
        <f t="shared" si="34"/>
        <v/>
      </c>
      <c r="K211" s="176">
        <v>2000</v>
      </c>
      <c r="L211" s="176">
        <v>1725</v>
      </c>
      <c r="M211" s="203">
        <f t="shared" si="35"/>
        <v>0.86250000000000004</v>
      </c>
      <c r="N211" s="176">
        <v>46082</v>
      </c>
      <c r="O211" s="176">
        <v>39561</v>
      </c>
      <c r="P211" s="203">
        <f t="shared" si="36"/>
        <v>0.85849138492252941</v>
      </c>
      <c r="Q211" s="203">
        <f t="shared" si="37"/>
        <v>-0.95659910594158237</v>
      </c>
      <c r="R211" s="203">
        <f t="shared" si="38"/>
        <v>-0.95639645105027682</v>
      </c>
      <c r="S211" s="203">
        <f t="shared" si="39"/>
        <v>4.0086150774706342E-3</v>
      </c>
    </row>
    <row r="212" spans="1:19" ht="16.5" thickTop="1" thickBot="1" x14ac:dyDescent="0.3">
      <c r="A212" s="204" t="s">
        <v>158</v>
      </c>
      <c r="B212" s="284">
        <v>5410</v>
      </c>
      <c r="C212" s="205">
        <v>3962</v>
      </c>
      <c r="D212" s="206">
        <f t="shared" si="30"/>
        <v>0.73234750462107212</v>
      </c>
      <c r="E212" s="207">
        <v>4441</v>
      </c>
      <c r="F212" s="205">
        <v>3039</v>
      </c>
      <c r="G212" s="206">
        <f t="shared" si="31"/>
        <v>0.68430533663589277</v>
      </c>
      <c r="H212" s="206">
        <f t="shared" si="32"/>
        <v>0.21819410042783161</v>
      </c>
      <c r="I212" s="206">
        <f t="shared" si="33"/>
        <v>0.30371832839749913</v>
      </c>
      <c r="J212" s="208">
        <f t="shared" si="34"/>
        <v>4.8042167985179351E-2</v>
      </c>
      <c r="K212" s="209">
        <v>43624</v>
      </c>
      <c r="L212" s="205">
        <v>32171</v>
      </c>
      <c r="M212" s="206">
        <f t="shared" si="35"/>
        <v>0.73746103062534385</v>
      </c>
      <c r="N212" s="207">
        <v>39389</v>
      </c>
      <c r="O212" s="205">
        <v>27839</v>
      </c>
      <c r="P212" s="206">
        <f t="shared" si="36"/>
        <v>0.70677092589301582</v>
      </c>
      <c r="Q212" s="206">
        <f t="shared" si="37"/>
        <v>0.10751732717256091</v>
      </c>
      <c r="R212" s="206">
        <f t="shared" si="38"/>
        <v>0.15560903768095113</v>
      </c>
      <c r="S212" s="208">
        <f t="shared" si="39"/>
        <v>3.0690104732328027E-2</v>
      </c>
    </row>
    <row r="213" spans="1:19" ht="14.25" thickTop="1" x14ac:dyDescent="0.25">
      <c r="A213" s="210" t="s">
        <v>350</v>
      </c>
      <c r="B213" s="210">
        <v>5410</v>
      </c>
      <c r="C213" s="176">
        <v>3962</v>
      </c>
      <c r="D213" s="203">
        <f t="shared" si="30"/>
        <v>0.73234750462107212</v>
      </c>
      <c r="E213" s="176">
        <v>2554</v>
      </c>
      <c r="F213" s="176">
        <v>1755</v>
      </c>
      <c r="G213" s="203">
        <f t="shared" si="31"/>
        <v>0.68715740015661708</v>
      </c>
      <c r="H213" s="203">
        <f t="shared" si="32"/>
        <v>1.1182458888018796</v>
      </c>
      <c r="I213" s="203">
        <f t="shared" si="33"/>
        <v>1.2575498575498574</v>
      </c>
      <c r="J213" s="203">
        <f t="shared" si="34"/>
        <v>4.5190104464455039E-2</v>
      </c>
      <c r="K213" s="176">
        <v>38390</v>
      </c>
      <c r="L213" s="176">
        <v>28289</v>
      </c>
      <c r="M213" s="203">
        <f t="shared" si="35"/>
        <v>0.73688460536598077</v>
      </c>
      <c r="N213" s="176">
        <v>20635</v>
      </c>
      <c r="O213" s="176">
        <v>14917</v>
      </c>
      <c r="P213" s="203">
        <f t="shared" si="36"/>
        <v>0.72289798885388901</v>
      </c>
      <c r="Q213" s="203">
        <f t="shared" si="37"/>
        <v>0.86043130603343831</v>
      </c>
      <c r="R213" s="203">
        <f t="shared" si="38"/>
        <v>0.89642689548836896</v>
      </c>
      <c r="S213" s="203">
        <f t="shared" si="39"/>
        <v>1.3986616512091765E-2</v>
      </c>
    </row>
    <row r="214" spans="1:19" ht="14.25" thickBot="1" x14ac:dyDescent="0.3">
      <c r="A214" s="210" t="s">
        <v>354</v>
      </c>
      <c r="B214" s="210">
        <v>0</v>
      </c>
      <c r="C214" s="176">
        <v>0</v>
      </c>
      <c r="D214" s="203" t="str">
        <f t="shared" si="30"/>
        <v/>
      </c>
      <c r="E214" s="176">
        <v>1887</v>
      </c>
      <c r="F214" s="176">
        <v>1284</v>
      </c>
      <c r="G214" s="203">
        <f t="shared" si="31"/>
        <v>0.68044515103338632</v>
      </c>
      <c r="H214" s="203">
        <f t="shared" si="32"/>
        <v>-1</v>
      </c>
      <c r="I214" s="203">
        <f t="shared" si="33"/>
        <v>-1</v>
      </c>
      <c r="J214" s="203" t="str">
        <f t="shared" si="34"/>
        <v/>
      </c>
      <c r="K214" s="176">
        <v>5234</v>
      </c>
      <c r="L214" s="176">
        <v>3882</v>
      </c>
      <c r="M214" s="203">
        <f t="shared" si="35"/>
        <v>0.74168895682078717</v>
      </c>
      <c r="N214" s="176">
        <v>18754</v>
      </c>
      <c r="O214" s="176">
        <v>12922</v>
      </c>
      <c r="P214" s="203">
        <f t="shared" si="36"/>
        <v>0.68902634104724325</v>
      </c>
      <c r="Q214" s="203">
        <f t="shared" si="37"/>
        <v>-0.72091287192065701</v>
      </c>
      <c r="R214" s="203">
        <f t="shared" si="38"/>
        <v>-0.69958210803281218</v>
      </c>
      <c r="S214" s="203">
        <f t="shared" si="39"/>
        <v>5.2662615773543919E-2</v>
      </c>
    </row>
    <row r="215" spans="1:19" ht="16.5" thickTop="1" thickBot="1" x14ac:dyDescent="0.3">
      <c r="A215" s="204" t="s">
        <v>255</v>
      </c>
      <c r="B215" s="284">
        <v>5144</v>
      </c>
      <c r="C215" s="205">
        <v>4195</v>
      </c>
      <c r="D215" s="206">
        <f t="shared" si="30"/>
        <v>0.81551321928460341</v>
      </c>
      <c r="E215" s="207">
        <v>4298</v>
      </c>
      <c r="F215" s="205">
        <v>3390</v>
      </c>
      <c r="G215" s="206">
        <f t="shared" si="31"/>
        <v>0.7887389483480689</v>
      </c>
      <c r="H215" s="206">
        <f t="shared" si="32"/>
        <v>0.19683573755234995</v>
      </c>
      <c r="I215" s="206">
        <f t="shared" si="33"/>
        <v>0.23746312684365778</v>
      </c>
      <c r="J215" s="208">
        <f t="shared" si="34"/>
        <v>2.6774270936534506E-2</v>
      </c>
      <c r="K215" s="209">
        <v>43004</v>
      </c>
      <c r="L215" s="205">
        <v>34853</v>
      </c>
      <c r="M215" s="206">
        <f t="shared" si="35"/>
        <v>0.81045949214026602</v>
      </c>
      <c r="N215" s="207">
        <v>34082</v>
      </c>
      <c r="O215" s="205">
        <v>26560</v>
      </c>
      <c r="P215" s="206">
        <f t="shared" si="36"/>
        <v>0.77929698961328564</v>
      </c>
      <c r="Q215" s="206">
        <f t="shared" si="37"/>
        <v>0.26178041194765567</v>
      </c>
      <c r="R215" s="206">
        <f t="shared" si="38"/>
        <v>0.31223644578313259</v>
      </c>
      <c r="S215" s="208">
        <f t="shared" si="39"/>
        <v>3.1162502526980385E-2</v>
      </c>
    </row>
    <row r="216" spans="1:19" ht="15" thickTop="1" thickBot="1" x14ac:dyDescent="0.3">
      <c r="A216" s="210" t="s">
        <v>350</v>
      </c>
      <c r="B216" s="210">
        <v>5144</v>
      </c>
      <c r="C216" s="176">
        <v>4195</v>
      </c>
      <c r="D216" s="203">
        <f t="shared" si="30"/>
        <v>0.81551321928460341</v>
      </c>
      <c r="E216" s="176">
        <v>4298</v>
      </c>
      <c r="F216" s="176">
        <v>3390</v>
      </c>
      <c r="G216" s="203">
        <f t="shared" si="31"/>
        <v>0.7887389483480689</v>
      </c>
      <c r="H216" s="203">
        <f t="shared" si="32"/>
        <v>0.19683573755234995</v>
      </c>
      <c r="I216" s="203">
        <f t="shared" si="33"/>
        <v>0.23746312684365778</v>
      </c>
      <c r="J216" s="203">
        <f t="shared" si="34"/>
        <v>2.6774270936534506E-2</v>
      </c>
      <c r="K216" s="176">
        <v>43004</v>
      </c>
      <c r="L216" s="176">
        <v>34853</v>
      </c>
      <c r="M216" s="203">
        <f t="shared" si="35"/>
        <v>0.81045949214026602</v>
      </c>
      <c r="N216" s="176">
        <v>34082</v>
      </c>
      <c r="O216" s="176">
        <v>26560</v>
      </c>
      <c r="P216" s="203">
        <f t="shared" si="36"/>
        <v>0.77929698961328564</v>
      </c>
      <c r="Q216" s="203">
        <f t="shared" si="37"/>
        <v>0.26178041194765567</v>
      </c>
      <c r="R216" s="203">
        <f t="shared" si="38"/>
        <v>0.31223644578313259</v>
      </c>
      <c r="S216" s="203">
        <f t="shared" si="39"/>
        <v>3.1162502526980385E-2</v>
      </c>
    </row>
    <row r="217" spans="1:19" ht="16.5" thickTop="1" thickBot="1" x14ac:dyDescent="0.3">
      <c r="A217" s="204" t="s">
        <v>169</v>
      </c>
      <c r="B217" s="284">
        <v>4996</v>
      </c>
      <c r="C217" s="205">
        <v>3236</v>
      </c>
      <c r="D217" s="206">
        <f t="shared" si="30"/>
        <v>0.64771817453963165</v>
      </c>
      <c r="E217" s="207">
        <v>2970</v>
      </c>
      <c r="F217" s="205">
        <v>1836</v>
      </c>
      <c r="G217" s="206">
        <f t="shared" si="31"/>
        <v>0.61818181818181817</v>
      </c>
      <c r="H217" s="206">
        <f t="shared" si="32"/>
        <v>0.68215488215488218</v>
      </c>
      <c r="I217" s="206">
        <f t="shared" si="33"/>
        <v>0.76252723311546844</v>
      </c>
      <c r="J217" s="208">
        <f t="shared" si="34"/>
        <v>2.9536356357813487E-2</v>
      </c>
      <c r="K217" s="209">
        <v>47329</v>
      </c>
      <c r="L217" s="205">
        <v>28502</v>
      </c>
      <c r="M217" s="206">
        <f t="shared" si="35"/>
        <v>0.60221006148450207</v>
      </c>
      <c r="N217" s="207">
        <v>29248</v>
      </c>
      <c r="O217" s="205">
        <v>17601</v>
      </c>
      <c r="P217" s="206">
        <f t="shared" si="36"/>
        <v>0.60178473741794314</v>
      </c>
      <c r="Q217" s="206">
        <f t="shared" si="37"/>
        <v>0.61819611597374169</v>
      </c>
      <c r="R217" s="206">
        <f t="shared" si="38"/>
        <v>0.61933981023805473</v>
      </c>
      <c r="S217" s="208">
        <f t="shared" si="39"/>
        <v>4.2532406655892974E-4</v>
      </c>
    </row>
    <row r="218" spans="1:19" ht="15" thickTop="1" thickBot="1" x14ac:dyDescent="0.3">
      <c r="A218" s="210" t="s">
        <v>350</v>
      </c>
      <c r="B218" s="210">
        <v>4996</v>
      </c>
      <c r="C218" s="176">
        <v>3236</v>
      </c>
      <c r="D218" s="203">
        <f t="shared" si="30"/>
        <v>0.64771817453963165</v>
      </c>
      <c r="E218" s="176">
        <v>2970</v>
      </c>
      <c r="F218" s="176">
        <v>1836</v>
      </c>
      <c r="G218" s="203">
        <f t="shared" si="31"/>
        <v>0.61818181818181817</v>
      </c>
      <c r="H218" s="203">
        <f t="shared" si="32"/>
        <v>0.68215488215488218</v>
      </c>
      <c r="I218" s="203">
        <f t="shared" si="33"/>
        <v>0.76252723311546844</v>
      </c>
      <c r="J218" s="203">
        <f t="shared" si="34"/>
        <v>2.9536356357813487E-2</v>
      </c>
      <c r="K218" s="176">
        <v>47329</v>
      </c>
      <c r="L218" s="176">
        <v>28502</v>
      </c>
      <c r="M218" s="203">
        <f t="shared" si="35"/>
        <v>0.60221006148450207</v>
      </c>
      <c r="N218" s="176">
        <v>29248</v>
      </c>
      <c r="O218" s="176">
        <v>17601</v>
      </c>
      <c r="P218" s="203">
        <f t="shared" si="36"/>
        <v>0.60178473741794314</v>
      </c>
      <c r="Q218" s="203">
        <f t="shared" si="37"/>
        <v>0.61819611597374169</v>
      </c>
      <c r="R218" s="203">
        <f t="shared" si="38"/>
        <v>0.61933981023805473</v>
      </c>
      <c r="S218" s="203">
        <f t="shared" si="39"/>
        <v>4.2532406655892974E-4</v>
      </c>
    </row>
    <row r="219" spans="1:19" ht="16.5" thickTop="1" thickBot="1" x14ac:dyDescent="0.3">
      <c r="A219" s="204" t="s">
        <v>254</v>
      </c>
      <c r="B219" s="284">
        <v>4828</v>
      </c>
      <c r="C219" s="205">
        <v>3821</v>
      </c>
      <c r="D219" s="206">
        <f t="shared" si="30"/>
        <v>0.79142502071251031</v>
      </c>
      <c r="E219" s="207">
        <v>5112</v>
      </c>
      <c r="F219" s="205">
        <v>4130</v>
      </c>
      <c r="G219" s="206">
        <f t="shared" si="31"/>
        <v>0.80790297339593109</v>
      </c>
      <c r="H219" s="206">
        <f t="shared" si="32"/>
        <v>-5.555555555555558E-2</v>
      </c>
      <c r="I219" s="206">
        <f t="shared" si="33"/>
        <v>-7.4818401937046031E-2</v>
      </c>
      <c r="J219" s="208">
        <f t="shared" si="34"/>
        <v>-1.6477952683420782E-2</v>
      </c>
      <c r="K219" s="209">
        <v>49166</v>
      </c>
      <c r="L219" s="205">
        <v>40429</v>
      </c>
      <c r="M219" s="206">
        <f t="shared" si="35"/>
        <v>0.82229589553756666</v>
      </c>
      <c r="N219" s="207">
        <v>48280</v>
      </c>
      <c r="O219" s="205">
        <v>37866</v>
      </c>
      <c r="P219" s="206">
        <f t="shared" si="36"/>
        <v>0.78429991714995861</v>
      </c>
      <c r="Q219" s="206">
        <f t="shared" si="37"/>
        <v>1.8351284175642135E-2</v>
      </c>
      <c r="R219" s="206">
        <f t="shared" si="38"/>
        <v>6.768605081075374E-2</v>
      </c>
      <c r="S219" s="208">
        <f t="shared" si="39"/>
        <v>3.7995978387608043E-2</v>
      </c>
    </row>
    <row r="220" spans="1:19" ht="14.25" thickTop="1" x14ac:dyDescent="0.25">
      <c r="A220" s="210" t="s">
        <v>85</v>
      </c>
      <c r="B220" s="210">
        <v>4828</v>
      </c>
      <c r="C220" s="176">
        <v>3821</v>
      </c>
      <c r="D220" s="203">
        <f t="shared" si="30"/>
        <v>0.79142502071251031</v>
      </c>
      <c r="E220" s="176">
        <v>5112</v>
      </c>
      <c r="F220" s="176">
        <v>4130</v>
      </c>
      <c r="G220" s="203">
        <f t="shared" si="31"/>
        <v>0.80790297339593109</v>
      </c>
      <c r="H220" s="203">
        <f t="shared" si="32"/>
        <v>-5.555555555555558E-2</v>
      </c>
      <c r="I220" s="203">
        <f t="shared" si="33"/>
        <v>-7.4818401937046031E-2</v>
      </c>
      <c r="J220" s="203">
        <f t="shared" si="34"/>
        <v>-1.6477952683420782E-2</v>
      </c>
      <c r="K220" s="176">
        <v>48848</v>
      </c>
      <c r="L220" s="176">
        <v>40125</v>
      </c>
      <c r="M220" s="203">
        <f t="shared" si="35"/>
        <v>0.82142564690468389</v>
      </c>
      <c r="N220" s="176">
        <v>48280</v>
      </c>
      <c r="O220" s="176">
        <v>37866</v>
      </c>
      <c r="P220" s="203">
        <f t="shared" si="36"/>
        <v>0.78429991714995861</v>
      </c>
      <c r="Q220" s="203">
        <f t="shared" si="37"/>
        <v>1.1764705882352899E-2</v>
      </c>
      <c r="R220" s="203">
        <f t="shared" si="38"/>
        <v>5.9657740453177066E-2</v>
      </c>
      <c r="S220" s="203">
        <f t="shared" si="39"/>
        <v>3.7125729754725278E-2</v>
      </c>
    </row>
    <row r="221" spans="1:19" ht="14.25" thickBot="1" x14ac:dyDescent="0.3">
      <c r="A221" s="210" t="s">
        <v>103</v>
      </c>
      <c r="B221" s="210">
        <v>0</v>
      </c>
      <c r="C221" s="176">
        <v>0</v>
      </c>
      <c r="D221" s="203" t="str">
        <f t="shared" si="30"/>
        <v/>
      </c>
      <c r="E221" s="176">
        <v>0</v>
      </c>
      <c r="F221" s="176">
        <v>0</v>
      </c>
      <c r="G221" s="203" t="str">
        <f t="shared" si="31"/>
        <v/>
      </c>
      <c r="H221" s="203" t="str">
        <f t="shared" si="32"/>
        <v/>
      </c>
      <c r="I221" s="203" t="str">
        <f t="shared" si="33"/>
        <v/>
      </c>
      <c r="J221" s="203" t="str">
        <f t="shared" si="34"/>
        <v/>
      </c>
      <c r="K221" s="176">
        <v>318</v>
      </c>
      <c r="L221" s="176">
        <v>304</v>
      </c>
      <c r="M221" s="203">
        <f t="shared" si="35"/>
        <v>0.95597484276729561</v>
      </c>
      <c r="N221" s="176">
        <v>0</v>
      </c>
      <c r="O221" s="176">
        <v>0</v>
      </c>
      <c r="P221" s="203" t="str">
        <f t="shared" si="36"/>
        <v/>
      </c>
      <c r="Q221" s="203" t="str">
        <f t="shared" si="37"/>
        <v/>
      </c>
      <c r="R221" s="203" t="str">
        <f t="shared" si="38"/>
        <v/>
      </c>
      <c r="S221" s="203" t="str">
        <f t="shared" si="39"/>
        <v/>
      </c>
    </row>
    <row r="222" spans="1:19" ht="16.5" thickTop="1" thickBot="1" x14ac:dyDescent="0.3">
      <c r="A222" s="204" t="s">
        <v>311</v>
      </c>
      <c r="B222" s="284">
        <v>4350</v>
      </c>
      <c r="C222" s="205">
        <v>4225</v>
      </c>
      <c r="D222" s="206">
        <f t="shared" si="30"/>
        <v>0.97126436781609193</v>
      </c>
      <c r="E222" s="207">
        <v>4800</v>
      </c>
      <c r="F222" s="205">
        <v>3484</v>
      </c>
      <c r="G222" s="206">
        <f t="shared" si="31"/>
        <v>0.72583333333333333</v>
      </c>
      <c r="H222" s="206">
        <f t="shared" si="32"/>
        <v>-9.375E-2</v>
      </c>
      <c r="I222" s="206">
        <f t="shared" si="33"/>
        <v>0.21268656716417911</v>
      </c>
      <c r="J222" s="208">
        <f t="shared" si="34"/>
        <v>0.2454310344827586</v>
      </c>
      <c r="K222" s="209">
        <v>20548</v>
      </c>
      <c r="L222" s="205">
        <v>18610</v>
      </c>
      <c r="M222" s="206">
        <f t="shared" si="35"/>
        <v>0.90568425150866261</v>
      </c>
      <c r="N222" s="207">
        <v>29418</v>
      </c>
      <c r="O222" s="205">
        <v>23831</v>
      </c>
      <c r="P222" s="206">
        <f t="shared" si="36"/>
        <v>0.81008226256033722</v>
      </c>
      <c r="Q222" s="206">
        <f t="shared" si="37"/>
        <v>-0.30151607859133867</v>
      </c>
      <c r="R222" s="206">
        <f t="shared" si="38"/>
        <v>-0.21908438588393264</v>
      </c>
      <c r="S222" s="208">
        <f t="shared" si="39"/>
        <v>9.5601988948325389E-2</v>
      </c>
    </row>
    <row r="223" spans="1:19" ht="15" thickTop="1" thickBot="1" x14ac:dyDescent="0.3">
      <c r="A223" s="210" t="s">
        <v>84</v>
      </c>
      <c r="B223" s="210">
        <v>4350</v>
      </c>
      <c r="C223" s="176">
        <v>4225</v>
      </c>
      <c r="D223" s="203">
        <f t="shared" si="30"/>
        <v>0.97126436781609193</v>
      </c>
      <c r="E223" s="176">
        <v>4800</v>
      </c>
      <c r="F223" s="176">
        <v>3484</v>
      </c>
      <c r="G223" s="203">
        <f t="shared" si="31"/>
        <v>0.72583333333333333</v>
      </c>
      <c r="H223" s="203">
        <f t="shared" si="32"/>
        <v>-9.375E-2</v>
      </c>
      <c r="I223" s="203">
        <f t="shared" si="33"/>
        <v>0.21268656716417911</v>
      </c>
      <c r="J223" s="203">
        <f t="shared" si="34"/>
        <v>0.2454310344827586</v>
      </c>
      <c r="K223" s="176">
        <v>20548</v>
      </c>
      <c r="L223" s="176">
        <v>18610</v>
      </c>
      <c r="M223" s="203">
        <f t="shared" si="35"/>
        <v>0.90568425150866261</v>
      </c>
      <c r="N223" s="176">
        <v>29418</v>
      </c>
      <c r="O223" s="176">
        <v>23831</v>
      </c>
      <c r="P223" s="203">
        <f t="shared" si="36"/>
        <v>0.81008226256033722</v>
      </c>
      <c r="Q223" s="203">
        <f t="shared" si="37"/>
        <v>-0.30151607859133867</v>
      </c>
      <c r="R223" s="203">
        <f t="shared" si="38"/>
        <v>-0.21908438588393264</v>
      </c>
      <c r="S223" s="203">
        <f t="shared" si="39"/>
        <v>9.5601988948325389E-2</v>
      </c>
    </row>
    <row r="224" spans="1:19" ht="16.5" thickTop="1" thickBot="1" x14ac:dyDescent="0.3">
      <c r="A224" s="204" t="s">
        <v>168</v>
      </c>
      <c r="B224" s="284">
        <v>4216</v>
      </c>
      <c r="C224" s="205">
        <v>3221</v>
      </c>
      <c r="D224" s="206">
        <f t="shared" si="30"/>
        <v>0.76399430740037955</v>
      </c>
      <c r="E224" s="207">
        <v>556</v>
      </c>
      <c r="F224" s="205">
        <v>198</v>
      </c>
      <c r="G224" s="206">
        <f t="shared" si="31"/>
        <v>0.35611510791366907</v>
      </c>
      <c r="H224" s="206">
        <f t="shared" si="32"/>
        <v>6.5827338129496402</v>
      </c>
      <c r="I224" s="206">
        <f t="shared" si="33"/>
        <v>15.267676767676768</v>
      </c>
      <c r="J224" s="208">
        <f t="shared" si="34"/>
        <v>0.40787919948671048</v>
      </c>
      <c r="K224" s="209">
        <v>53870</v>
      </c>
      <c r="L224" s="205">
        <v>39093</v>
      </c>
      <c r="M224" s="206">
        <f t="shared" si="35"/>
        <v>0.72569147948765544</v>
      </c>
      <c r="N224" s="207">
        <v>556</v>
      </c>
      <c r="O224" s="205">
        <v>198</v>
      </c>
      <c r="P224" s="206">
        <f t="shared" si="36"/>
        <v>0.35611510791366907</v>
      </c>
      <c r="Q224" s="206">
        <f t="shared" si="37"/>
        <v>95.888489208633089</v>
      </c>
      <c r="R224" s="206">
        <f t="shared" si="38"/>
        <v>196.43939393939394</v>
      </c>
      <c r="S224" s="208">
        <f t="shared" si="39"/>
        <v>0.36957637157398637</v>
      </c>
    </row>
    <row r="225" spans="1:19" ht="14.25" thickTop="1" x14ac:dyDescent="0.25">
      <c r="A225" s="210" t="s">
        <v>359</v>
      </c>
      <c r="B225" s="210">
        <v>4216</v>
      </c>
      <c r="C225" s="176">
        <v>3221</v>
      </c>
      <c r="D225" s="203">
        <f t="shared" si="30"/>
        <v>0.76399430740037955</v>
      </c>
      <c r="E225" s="176">
        <v>0</v>
      </c>
      <c r="F225" s="176">
        <v>0</v>
      </c>
      <c r="G225" s="203" t="str">
        <f t="shared" si="31"/>
        <v/>
      </c>
      <c r="H225" s="203" t="str">
        <f t="shared" si="32"/>
        <v/>
      </c>
      <c r="I225" s="203" t="str">
        <f t="shared" si="33"/>
        <v/>
      </c>
      <c r="J225" s="203" t="str">
        <f t="shared" si="34"/>
        <v/>
      </c>
      <c r="K225" s="176">
        <v>10466</v>
      </c>
      <c r="L225" s="176">
        <v>8538</v>
      </c>
      <c r="M225" s="203">
        <f t="shared" si="35"/>
        <v>0.81578444486909996</v>
      </c>
      <c r="N225" s="176">
        <v>0</v>
      </c>
      <c r="O225" s="176">
        <v>0</v>
      </c>
      <c r="P225" s="203" t="str">
        <f t="shared" si="36"/>
        <v/>
      </c>
      <c r="Q225" s="203" t="str">
        <f t="shared" si="37"/>
        <v/>
      </c>
      <c r="R225" s="203" t="str">
        <f t="shared" si="38"/>
        <v/>
      </c>
      <c r="S225" s="203" t="str">
        <f t="shared" si="39"/>
        <v/>
      </c>
    </row>
    <row r="226" spans="1:19" ht="14.25" thickBot="1" x14ac:dyDescent="0.3">
      <c r="A226" s="210" t="s">
        <v>98</v>
      </c>
      <c r="B226" s="210">
        <v>0</v>
      </c>
      <c r="C226" s="176">
        <v>0</v>
      </c>
      <c r="D226" s="203" t="str">
        <f t="shared" si="30"/>
        <v/>
      </c>
      <c r="E226" s="176">
        <v>556</v>
      </c>
      <c r="F226" s="176">
        <v>198</v>
      </c>
      <c r="G226" s="203">
        <f t="shared" si="31"/>
        <v>0.35611510791366907</v>
      </c>
      <c r="H226" s="203">
        <f t="shared" si="32"/>
        <v>-1</v>
      </c>
      <c r="I226" s="203">
        <f t="shared" si="33"/>
        <v>-1</v>
      </c>
      <c r="J226" s="203" t="str">
        <f t="shared" si="34"/>
        <v/>
      </c>
      <c r="K226" s="176">
        <v>43404</v>
      </c>
      <c r="L226" s="176">
        <v>30555</v>
      </c>
      <c r="M226" s="203">
        <f t="shared" si="35"/>
        <v>0.703967376278684</v>
      </c>
      <c r="N226" s="176">
        <v>556</v>
      </c>
      <c r="O226" s="176">
        <v>198</v>
      </c>
      <c r="P226" s="203">
        <f t="shared" si="36"/>
        <v>0.35611510791366907</v>
      </c>
      <c r="Q226" s="203">
        <f t="shared" si="37"/>
        <v>77.064748201438846</v>
      </c>
      <c r="R226" s="203">
        <f t="shared" si="38"/>
        <v>153.31818181818181</v>
      </c>
      <c r="S226" s="203">
        <f t="shared" si="39"/>
        <v>0.34785226836501493</v>
      </c>
    </row>
    <row r="227" spans="1:19" ht="16.5" thickTop="1" thickBot="1" x14ac:dyDescent="0.3">
      <c r="A227" s="204" t="s">
        <v>257</v>
      </c>
      <c r="B227" s="284">
        <v>3992</v>
      </c>
      <c r="C227" s="205">
        <v>2761</v>
      </c>
      <c r="D227" s="206">
        <f t="shared" si="30"/>
        <v>0.69163326653306612</v>
      </c>
      <c r="E227" s="207">
        <v>3748</v>
      </c>
      <c r="F227" s="205">
        <v>2350</v>
      </c>
      <c r="G227" s="206">
        <f t="shared" si="31"/>
        <v>0.62700106723585913</v>
      </c>
      <c r="H227" s="206">
        <f t="shared" si="32"/>
        <v>6.5101387406616862E-2</v>
      </c>
      <c r="I227" s="206">
        <f t="shared" si="33"/>
        <v>0.1748936170212767</v>
      </c>
      <c r="J227" s="208">
        <f t="shared" si="34"/>
        <v>6.4632199297206983E-2</v>
      </c>
      <c r="K227" s="209">
        <v>37524</v>
      </c>
      <c r="L227" s="205">
        <v>25027</v>
      </c>
      <c r="M227" s="206">
        <f t="shared" si="35"/>
        <v>0.66695981238673918</v>
      </c>
      <c r="N227" s="207">
        <v>35920</v>
      </c>
      <c r="O227" s="205">
        <v>21336</v>
      </c>
      <c r="P227" s="206">
        <f t="shared" si="36"/>
        <v>0.59398663697104681</v>
      </c>
      <c r="Q227" s="206">
        <f t="shared" si="37"/>
        <v>4.4654788418708291E-2</v>
      </c>
      <c r="R227" s="206">
        <f t="shared" si="38"/>
        <v>0.17299400074990623</v>
      </c>
      <c r="S227" s="208">
        <f t="shared" si="39"/>
        <v>7.2973175415692371E-2</v>
      </c>
    </row>
    <row r="228" spans="1:19" ht="14.25" thickTop="1" x14ac:dyDescent="0.25">
      <c r="A228" s="210" t="s">
        <v>350</v>
      </c>
      <c r="B228" s="210">
        <v>3992</v>
      </c>
      <c r="C228" s="176">
        <v>2761</v>
      </c>
      <c r="D228" s="203">
        <f t="shared" si="30"/>
        <v>0.69163326653306612</v>
      </c>
      <c r="E228" s="176">
        <v>2760</v>
      </c>
      <c r="F228" s="176">
        <v>1762</v>
      </c>
      <c r="G228" s="203">
        <f t="shared" si="31"/>
        <v>0.63840579710144929</v>
      </c>
      <c r="H228" s="203">
        <f t="shared" si="32"/>
        <v>0.44637681159420284</v>
      </c>
      <c r="I228" s="203">
        <f t="shared" si="33"/>
        <v>0.5669693530079456</v>
      </c>
      <c r="J228" s="203">
        <f t="shared" si="34"/>
        <v>5.3227469431616825E-2</v>
      </c>
      <c r="K228" s="176">
        <v>37524</v>
      </c>
      <c r="L228" s="176">
        <v>25027</v>
      </c>
      <c r="M228" s="203">
        <f t="shared" si="35"/>
        <v>0.66695981238673918</v>
      </c>
      <c r="N228" s="176">
        <v>25470</v>
      </c>
      <c r="O228" s="176">
        <v>15498</v>
      </c>
      <c r="P228" s="203">
        <f t="shared" si="36"/>
        <v>0.60848056537102468</v>
      </c>
      <c r="Q228" s="203">
        <f t="shared" si="37"/>
        <v>0.47326266195524136</v>
      </c>
      <c r="R228" s="203">
        <f t="shared" si="38"/>
        <v>0.6148535294876758</v>
      </c>
      <c r="S228" s="203">
        <f t="shared" si="39"/>
        <v>5.8479247015714497E-2</v>
      </c>
    </row>
    <row r="229" spans="1:19" ht="14.25" thickBot="1" x14ac:dyDescent="0.3">
      <c r="A229" s="210" t="s">
        <v>354</v>
      </c>
      <c r="B229" s="210">
        <v>0</v>
      </c>
      <c r="C229" s="176">
        <v>0</v>
      </c>
      <c r="D229" s="203" t="str">
        <f t="shared" si="30"/>
        <v/>
      </c>
      <c r="E229" s="176">
        <v>988</v>
      </c>
      <c r="F229" s="176">
        <v>588</v>
      </c>
      <c r="G229" s="203">
        <f t="shared" si="31"/>
        <v>0.59514170040485825</v>
      </c>
      <c r="H229" s="203">
        <f t="shared" si="32"/>
        <v>-1</v>
      </c>
      <c r="I229" s="203">
        <f t="shared" si="33"/>
        <v>-1</v>
      </c>
      <c r="J229" s="203" t="str">
        <f t="shared" si="34"/>
        <v/>
      </c>
      <c r="K229" s="176">
        <v>0</v>
      </c>
      <c r="L229" s="176">
        <v>0</v>
      </c>
      <c r="M229" s="203" t="str">
        <f t="shared" si="35"/>
        <v/>
      </c>
      <c r="N229" s="176">
        <v>10450</v>
      </c>
      <c r="O229" s="176">
        <v>5838</v>
      </c>
      <c r="P229" s="203">
        <f t="shared" si="36"/>
        <v>0.55866028708133975</v>
      </c>
      <c r="Q229" s="203">
        <f t="shared" si="37"/>
        <v>-1</v>
      </c>
      <c r="R229" s="203">
        <f t="shared" si="38"/>
        <v>-1</v>
      </c>
      <c r="S229" s="203" t="str">
        <f t="shared" si="39"/>
        <v/>
      </c>
    </row>
    <row r="230" spans="1:19" ht="16.5" thickTop="1" thickBot="1" x14ac:dyDescent="0.3">
      <c r="A230" s="204" t="s">
        <v>259</v>
      </c>
      <c r="B230" s="284">
        <v>3510</v>
      </c>
      <c r="C230" s="205">
        <v>1949</v>
      </c>
      <c r="D230" s="206">
        <f t="shared" si="30"/>
        <v>0.55527065527065522</v>
      </c>
      <c r="E230" s="207">
        <v>2640</v>
      </c>
      <c r="F230" s="205">
        <v>1547</v>
      </c>
      <c r="G230" s="206">
        <f t="shared" si="31"/>
        <v>0.58598484848484844</v>
      </c>
      <c r="H230" s="206">
        <f t="shared" si="32"/>
        <v>0.32954545454545459</v>
      </c>
      <c r="I230" s="206">
        <f t="shared" si="33"/>
        <v>0.25985778926955394</v>
      </c>
      <c r="J230" s="208">
        <f t="shared" si="34"/>
        <v>-3.0714193214193219E-2</v>
      </c>
      <c r="K230" s="209">
        <v>34780</v>
      </c>
      <c r="L230" s="205">
        <v>18418</v>
      </c>
      <c r="M230" s="206">
        <f t="shared" si="35"/>
        <v>0.52955721679125933</v>
      </c>
      <c r="N230" s="207">
        <v>22920</v>
      </c>
      <c r="O230" s="205">
        <v>13337</v>
      </c>
      <c r="P230" s="206">
        <f t="shared" si="36"/>
        <v>0.58189354275741711</v>
      </c>
      <c r="Q230" s="206">
        <f t="shared" si="37"/>
        <v>0.51745200698080285</v>
      </c>
      <c r="R230" s="206">
        <f t="shared" si="38"/>
        <v>0.38097023318587397</v>
      </c>
      <c r="S230" s="208">
        <f t="shared" si="39"/>
        <v>-5.2336325966157782E-2</v>
      </c>
    </row>
    <row r="231" spans="1:19" ht="14.25" thickTop="1" x14ac:dyDescent="0.25">
      <c r="A231" s="210" t="s">
        <v>350</v>
      </c>
      <c r="B231" s="210">
        <v>3510</v>
      </c>
      <c r="C231" s="176">
        <v>1949</v>
      </c>
      <c r="D231" s="203">
        <f t="shared" si="30"/>
        <v>0.55527065527065522</v>
      </c>
      <c r="E231" s="176">
        <v>2640</v>
      </c>
      <c r="F231" s="176">
        <v>1547</v>
      </c>
      <c r="G231" s="203">
        <f t="shared" si="31"/>
        <v>0.58598484848484844</v>
      </c>
      <c r="H231" s="203">
        <f t="shared" si="32"/>
        <v>0.32954545454545459</v>
      </c>
      <c r="I231" s="203">
        <f t="shared" si="33"/>
        <v>0.25985778926955394</v>
      </c>
      <c r="J231" s="203">
        <f t="shared" si="34"/>
        <v>-3.0714193214193219E-2</v>
      </c>
      <c r="K231" s="176">
        <v>34660</v>
      </c>
      <c r="L231" s="176">
        <v>18418</v>
      </c>
      <c r="M231" s="203">
        <f t="shared" si="35"/>
        <v>0.53139065204847091</v>
      </c>
      <c r="N231" s="176">
        <v>22770</v>
      </c>
      <c r="O231" s="176">
        <v>13337</v>
      </c>
      <c r="P231" s="203">
        <f t="shared" si="36"/>
        <v>0.58572683355292054</v>
      </c>
      <c r="Q231" s="203">
        <f t="shared" si="37"/>
        <v>0.52217830478700034</v>
      </c>
      <c r="R231" s="203">
        <f t="shared" si="38"/>
        <v>0.38097023318587397</v>
      </c>
      <c r="S231" s="203">
        <f t="shared" si="39"/>
        <v>-5.4336181504449632E-2</v>
      </c>
    </row>
    <row r="232" spans="1:19" ht="14.25" thickBot="1" x14ac:dyDescent="0.3">
      <c r="A232" s="210" t="s">
        <v>84</v>
      </c>
      <c r="B232" s="210">
        <v>0</v>
      </c>
      <c r="C232" s="176">
        <v>0</v>
      </c>
      <c r="D232" s="203" t="str">
        <f t="shared" si="30"/>
        <v/>
      </c>
      <c r="E232" s="176">
        <v>0</v>
      </c>
      <c r="F232" s="176">
        <v>0</v>
      </c>
      <c r="G232" s="203" t="str">
        <f t="shared" si="31"/>
        <v/>
      </c>
      <c r="H232" s="203" t="str">
        <f t="shared" si="32"/>
        <v/>
      </c>
      <c r="I232" s="203" t="str">
        <f t="shared" si="33"/>
        <v/>
      </c>
      <c r="J232" s="203" t="str">
        <f t="shared" si="34"/>
        <v/>
      </c>
      <c r="K232" s="176">
        <v>120</v>
      </c>
      <c r="L232" s="176">
        <v>0</v>
      </c>
      <c r="M232" s="203">
        <f t="shared" si="35"/>
        <v>0</v>
      </c>
      <c r="N232" s="176">
        <v>150</v>
      </c>
      <c r="O232" s="176">
        <v>0</v>
      </c>
      <c r="P232" s="203">
        <f t="shared" si="36"/>
        <v>0</v>
      </c>
      <c r="Q232" s="203">
        <f t="shared" si="37"/>
        <v>-0.19999999999999996</v>
      </c>
      <c r="R232" s="203" t="str">
        <f t="shared" si="38"/>
        <v/>
      </c>
      <c r="S232" s="203">
        <f t="shared" si="39"/>
        <v>0</v>
      </c>
    </row>
    <row r="233" spans="1:19" ht="16.5" thickTop="1" thickBot="1" x14ac:dyDescent="0.3">
      <c r="A233" s="204" t="s">
        <v>258</v>
      </c>
      <c r="B233" s="284">
        <v>3393</v>
      </c>
      <c r="C233" s="205">
        <v>3138</v>
      </c>
      <c r="D233" s="206">
        <f t="shared" si="30"/>
        <v>0.92484526967285585</v>
      </c>
      <c r="E233" s="207">
        <v>3843</v>
      </c>
      <c r="F233" s="205">
        <v>3308</v>
      </c>
      <c r="G233" s="206">
        <f t="shared" si="31"/>
        <v>0.8607858443924018</v>
      </c>
      <c r="H233" s="206">
        <f t="shared" si="32"/>
        <v>-0.11709601873536302</v>
      </c>
      <c r="I233" s="206">
        <f t="shared" si="33"/>
        <v>-5.1390568319226171E-2</v>
      </c>
      <c r="J233" s="208">
        <f t="shared" si="34"/>
        <v>6.4059425280454052E-2</v>
      </c>
      <c r="K233" s="209">
        <v>34145</v>
      </c>
      <c r="L233" s="205">
        <v>30501</v>
      </c>
      <c r="M233" s="206">
        <f t="shared" si="35"/>
        <v>0.89327866451896321</v>
      </c>
      <c r="N233" s="207">
        <v>32343</v>
      </c>
      <c r="O233" s="205">
        <v>26224</v>
      </c>
      <c r="P233" s="206">
        <f t="shared" si="36"/>
        <v>0.81080913953560274</v>
      </c>
      <c r="Q233" s="206">
        <f t="shared" si="37"/>
        <v>5.5715301610858692E-2</v>
      </c>
      <c r="R233" s="206">
        <f t="shared" si="38"/>
        <v>0.16309487492373398</v>
      </c>
      <c r="S233" s="208">
        <f t="shared" si="39"/>
        <v>8.2469524983360465E-2</v>
      </c>
    </row>
    <row r="234" spans="1:19" ht="15" thickTop="1" thickBot="1" x14ac:dyDescent="0.3">
      <c r="A234" s="210" t="s">
        <v>351</v>
      </c>
      <c r="B234" s="210">
        <v>3393</v>
      </c>
      <c r="C234" s="176">
        <v>3138</v>
      </c>
      <c r="D234" s="203">
        <f t="shared" si="30"/>
        <v>0.92484526967285585</v>
      </c>
      <c r="E234" s="176">
        <v>3843</v>
      </c>
      <c r="F234" s="176">
        <v>3308</v>
      </c>
      <c r="G234" s="203">
        <f t="shared" si="31"/>
        <v>0.8607858443924018</v>
      </c>
      <c r="H234" s="203">
        <f t="shared" si="32"/>
        <v>-0.11709601873536302</v>
      </c>
      <c r="I234" s="203">
        <f t="shared" si="33"/>
        <v>-5.1390568319226171E-2</v>
      </c>
      <c r="J234" s="203">
        <f t="shared" si="34"/>
        <v>6.4059425280454052E-2</v>
      </c>
      <c r="K234" s="176">
        <v>34145</v>
      </c>
      <c r="L234" s="176">
        <v>30501</v>
      </c>
      <c r="M234" s="203">
        <f t="shared" si="35"/>
        <v>0.89327866451896321</v>
      </c>
      <c r="N234" s="176">
        <v>32343</v>
      </c>
      <c r="O234" s="176">
        <v>26224</v>
      </c>
      <c r="P234" s="203">
        <f t="shared" si="36"/>
        <v>0.81080913953560274</v>
      </c>
      <c r="Q234" s="203">
        <f t="shared" si="37"/>
        <v>5.5715301610858692E-2</v>
      </c>
      <c r="R234" s="203">
        <f t="shared" si="38"/>
        <v>0.16309487492373398</v>
      </c>
      <c r="S234" s="203">
        <f t="shared" si="39"/>
        <v>8.2469524983360465E-2</v>
      </c>
    </row>
    <row r="235" spans="1:19" ht="16.5" thickTop="1" thickBot="1" x14ac:dyDescent="0.3">
      <c r="A235" s="204" t="s">
        <v>264</v>
      </c>
      <c r="B235" s="284">
        <v>3224</v>
      </c>
      <c r="C235" s="205">
        <v>2322</v>
      </c>
      <c r="D235" s="206">
        <f t="shared" si="30"/>
        <v>0.72022332506203479</v>
      </c>
      <c r="E235" s="207">
        <v>0</v>
      </c>
      <c r="F235" s="205">
        <v>0</v>
      </c>
      <c r="G235" s="206" t="str">
        <f t="shared" si="31"/>
        <v/>
      </c>
      <c r="H235" s="206" t="str">
        <f t="shared" si="32"/>
        <v/>
      </c>
      <c r="I235" s="206" t="str">
        <f t="shared" si="33"/>
        <v/>
      </c>
      <c r="J235" s="208" t="str">
        <f t="shared" si="34"/>
        <v/>
      </c>
      <c r="K235" s="209">
        <v>11324</v>
      </c>
      <c r="L235" s="205">
        <v>9043</v>
      </c>
      <c r="M235" s="206">
        <f t="shared" si="35"/>
        <v>0.79856941010243732</v>
      </c>
      <c r="N235" s="207">
        <v>0</v>
      </c>
      <c r="O235" s="205">
        <v>0</v>
      </c>
      <c r="P235" s="206" t="str">
        <f t="shared" si="36"/>
        <v/>
      </c>
      <c r="Q235" s="206" t="str">
        <f t="shared" si="37"/>
        <v/>
      </c>
      <c r="R235" s="206" t="str">
        <f t="shared" si="38"/>
        <v/>
      </c>
      <c r="S235" s="208" t="str">
        <f t="shared" si="39"/>
        <v/>
      </c>
    </row>
    <row r="236" spans="1:19" ht="15" thickTop="1" thickBot="1" x14ac:dyDescent="0.3">
      <c r="A236" s="210" t="s">
        <v>350</v>
      </c>
      <c r="B236" s="210">
        <v>3224</v>
      </c>
      <c r="C236" s="176">
        <v>2322</v>
      </c>
      <c r="D236" s="203">
        <f t="shared" si="30"/>
        <v>0.72022332506203479</v>
      </c>
      <c r="E236" s="176">
        <v>0</v>
      </c>
      <c r="F236" s="176">
        <v>0</v>
      </c>
      <c r="G236" s="203" t="str">
        <f t="shared" si="31"/>
        <v/>
      </c>
      <c r="H236" s="203" t="str">
        <f t="shared" si="32"/>
        <v/>
      </c>
      <c r="I236" s="203" t="str">
        <f t="shared" si="33"/>
        <v/>
      </c>
      <c r="J236" s="203" t="str">
        <f t="shared" si="34"/>
        <v/>
      </c>
      <c r="K236" s="176">
        <v>11324</v>
      </c>
      <c r="L236" s="176">
        <v>9043</v>
      </c>
      <c r="M236" s="203">
        <f t="shared" si="35"/>
        <v>0.79856941010243732</v>
      </c>
      <c r="N236" s="176">
        <v>0</v>
      </c>
      <c r="O236" s="176">
        <v>0</v>
      </c>
      <c r="P236" s="203" t="str">
        <f t="shared" si="36"/>
        <v/>
      </c>
      <c r="Q236" s="203" t="str">
        <f t="shared" si="37"/>
        <v/>
      </c>
      <c r="R236" s="203" t="str">
        <f t="shared" si="38"/>
        <v/>
      </c>
      <c r="S236" s="203" t="str">
        <f t="shared" si="39"/>
        <v/>
      </c>
    </row>
    <row r="237" spans="1:19" ht="16.5" thickTop="1" thickBot="1" x14ac:dyDescent="0.3">
      <c r="A237" s="204" t="s">
        <v>263</v>
      </c>
      <c r="B237" s="284">
        <v>3170</v>
      </c>
      <c r="C237" s="205">
        <v>2756</v>
      </c>
      <c r="D237" s="206">
        <f t="shared" si="30"/>
        <v>0.86940063091482644</v>
      </c>
      <c r="E237" s="207">
        <v>3256</v>
      </c>
      <c r="F237" s="205">
        <v>2625</v>
      </c>
      <c r="G237" s="206">
        <f t="shared" si="31"/>
        <v>0.80620393120393119</v>
      </c>
      <c r="H237" s="206">
        <f t="shared" si="32"/>
        <v>-2.6412776412776395E-2</v>
      </c>
      <c r="I237" s="206">
        <f t="shared" si="33"/>
        <v>4.9904761904761896E-2</v>
      </c>
      <c r="J237" s="208">
        <f t="shared" si="34"/>
        <v>6.3196699710895254E-2</v>
      </c>
      <c r="K237" s="209">
        <v>30608</v>
      </c>
      <c r="L237" s="205">
        <v>26099</v>
      </c>
      <c r="M237" s="206">
        <f t="shared" si="35"/>
        <v>0.8526855723993727</v>
      </c>
      <c r="N237" s="207">
        <v>29426</v>
      </c>
      <c r="O237" s="205">
        <v>23888</v>
      </c>
      <c r="P237" s="206">
        <f t="shared" si="36"/>
        <v>0.81179908924080746</v>
      </c>
      <c r="Q237" s="206">
        <f t="shared" si="37"/>
        <v>4.0168558417725819E-2</v>
      </c>
      <c r="R237" s="206">
        <f t="shared" si="38"/>
        <v>9.2556932350971177E-2</v>
      </c>
      <c r="S237" s="208">
        <f t="shared" si="39"/>
        <v>4.0886483158565246E-2</v>
      </c>
    </row>
    <row r="238" spans="1:19" ht="15" thickTop="1" thickBot="1" x14ac:dyDescent="0.3">
      <c r="A238" s="210" t="s">
        <v>351</v>
      </c>
      <c r="B238" s="210">
        <v>3170</v>
      </c>
      <c r="C238" s="176">
        <v>2756</v>
      </c>
      <c r="D238" s="203">
        <f t="shared" si="30"/>
        <v>0.86940063091482644</v>
      </c>
      <c r="E238" s="176">
        <v>3256</v>
      </c>
      <c r="F238" s="176">
        <v>2625</v>
      </c>
      <c r="G238" s="203">
        <f t="shared" si="31"/>
        <v>0.80620393120393119</v>
      </c>
      <c r="H238" s="203">
        <f t="shared" si="32"/>
        <v>-2.6412776412776395E-2</v>
      </c>
      <c r="I238" s="203">
        <f t="shared" si="33"/>
        <v>4.9904761904761896E-2</v>
      </c>
      <c r="J238" s="203">
        <f t="shared" si="34"/>
        <v>6.3196699710895254E-2</v>
      </c>
      <c r="K238" s="176">
        <v>30608</v>
      </c>
      <c r="L238" s="176">
        <v>26099</v>
      </c>
      <c r="M238" s="203">
        <f t="shared" si="35"/>
        <v>0.8526855723993727</v>
      </c>
      <c r="N238" s="176">
        <v>29426</v>
      </c>
      <c r="O238" s="176">
        <v>23888</v>
      </c>
      <c r="P238" s="203">
        <f t="shared" si="36"/>
        <v>0.81179908924080746</v>
      </c>
      <c r="Q238" s="203">
        <f t="shared" si="37"/>
        <v>4.0168558417725819E-2</v>
      </c>
      <c r="R238" s="203">
        <f t="shared" si="38"/>
        <v>9.2556932350971177E-2</v>
      </c>
      <c r="S238" s="203">
        <f t="shared" si="39"/>
        <v>4.0886483158565246E-2</v>
      </c>
    </row>
    <row r="239" spans="1:19" ht="16.5" thickTop="1" thickBot="1" x14ac:dyDescent="0.3">
      <c r="A239" s="204" t="s">
        <v>265</v>
      </c>
      <c r="B239" s="284">
        <v>3018</v>
      </c>
      <c r="C239" s="205">
        <v>2309</v>
      </c>
      <c r="D239" s="206">
        <f t="shared" si="30"/>
        <v>0.76507620941020549</v>
      </c>
      <c r="E239" s="207">
        <v>3561</v>
      </c>
      <c r="F239" s="205">
        <v>2711</v>
      </c>
      <c r="G239" s="206">
        <f t="shared" si="31"/>
        <v>0.76130300477393986</v>
      </c>
      <c r="H239" s="206">
        <f t="shared" si="32"/>
        <v>-0.15248525695029491</v>
      </c>
      <c r="I239" s="206">
        <f t="shared" si="33"/>
        <v>-0.14828476576908889</v>
      </c>
      <c r="J239" s="208">
        <f t="shared" si="34"/>
        <v>3.7732046362656257E-3</v>
      </c>
      <c r="K239" s="209">
        <v>32795</v>
      </c>
      <c r="L239" s="205">
        <v>24674</v>
      </c>
      <c r="M239" s="206">
        <f t="shared" si="35"/>
        <v>0.7523707882299131</v>
      </c>
      <c r="N239" s="207">
        <v>44205</v>
      </c>
      <c r="O239" s="205">
        <v>29825</v>
      </c>
      <c r="P239" s="206">
        <f t="shared" si="36"/>
        <v>0.67469743241714741</v>
      </c>
      <c r="Q239" s="206">
        <f t="shared" si="37"/>
        <v>-0.25811559778305626</v>
      </c>
      <c r="R239" s="206">
        <f t="shared" si="38"/>
        <v>-0.17270746018440908</v>
      </c>
      <c r="S239" s="208">
        <f t="shared" si="39"/>
        <v>7.7673355812765688E-2</v>
      </c>
    </row>
    <row r="240" spans="1:19" ht="14.25" thickTop="1" x14ac:dyDescent="0.25">
      <c r="A240" s="210" t="s">
        <v>350</v>
      </c>
      <c r="B240" s="210">
        <v>3018</v>
      </c>
      <c r="C240" s="176">
        <v>2309</v>
      </c>
      <c r="D240" s="203">
        <f t="shared" si="30"/>
        <v>0.76507620941020549</v>
      </c>
      <c r="E240" s="176">
        <v>2764</v>
      </c>
      <c r="F240" s="176">
        <v>2132</v>
      </c>
      <c r="G240" s="203">
        <f t="shared" si="31"/>
        <v>0.77134587554269174</v>
      </c>
      <c r="H240" s="203">
        <f t="shared" si="32"/>
        <v>9.1895803183791536E-2</v>
      </c>
      <c r="I240" s="203">
        <f t="shared" si="33"/>
        <v>8.3020637898686633E-2</v>
      </c>
      <c r="J240" s="203">
        <f t="shared" si="34"/>
        <v>-6.2696661324862513E-3</v>
      </c>
      <c r="K240" s="176">
        <v>29742</v>
      </c>
      <c r="L240" s="176">
        <v>22646</v>
      </c>
      <c r="M240" s="203">
        <f t="shared" si="35"/>
        <v>0.76141483424114043</v>
      </c>
      <c r="N240" s="176">
        <v>23505</v>
      </c>
      <c r="O240" s="176">
        <v>16334</v>
      </c>
      <c r="P240" s="203">
        <f t="shared" si="36"/>
        <v>0.69491597532439908</v>
      </c>
      <c r="Q240" s="203">
        <f t="shared" si="37"/>
        <v>0.2653477983407786</v>
      </c>
      <c r="R240" s="203">
        <f t="shared" si="38"/>
        <v>0.38643320680788529</v>
      </c>
      <c r="S240" s="203">
        <f t="shared" si="39"/>
        <v>6.6498858916741344E-2</v>
      </c>
    </row>
    <row r="241" spans="1:19" ht="14.25" thickBot="1" x14ac:dyDescent="0.3">
      <c r="A241" s="210" t="s">
        <v>354</v>
      </c>
      <c r="B241" s="210">
        <v>0</v>
      </c>
      <c r="C241" s="176">
        <v>0</v>
      </c>
      <c r="D241" s="203" t="str">
        <f t="shared" si="30"/>
        <v/>
      </c>
      <c r="E241" s="176">
        <v>797</v>
      </c>
      <c r="F241" s="176">
        <v>579</v>
      </c>
      <c r="G241" s="203">
        <f t="shared" si="31"/>
        <v>0.72647427854454205</v>
      </c>
      <c r="H241" s="203">
        <f t="shared" si="32"/>
        <v>-1</v>
      </c>
      <c r="I241" s="203">
        <f t="shared" si="33"/>
        <v>-1</v>
      </c>
      <c r="J241" s="203" t="str">
        <f t="shared" si="34"/>
        <v/>
      </c>
      <c r="K241" s="176">
        <v>3053</v>
      </c>
      <c r="L241" s="176">
        <v>2028</v>
      </c>
      <c r="M241" s="203">
        <f t="shared" si="35"/>
        <v>0.66426465771372423</v>
      </c>
      <c r="N241" s="176">
        <v>20700</v>
      </c>
      <c r="O241" s="176">
        <v>13491</v>
      </c>
      <c r="P241" s="203">
        <f t="shared" si="36"/>
        <v>0.6517391304347826</v>
      </c>
      <c r="Q241" s="203">
        <f t="shared" si="37"/>
        <v>-0.85251207729468592</v>
      </c>
      <c r="R241" s="203">
        <f t="shared" si="38"/>
        <v>-0.84967756281965756</v>
      </c>
      <c r="S241" s="203">
        <f t="shared" si="39"/>
        <v>1.2525527278941628E-2</v>
      </c>
    </row>
    <row r="242" spans="1:19" ht="16.5" thickTop="1" thickBot="1" x14ac:dyDescent="0.3">
      <c r="A242" s="204" t="s">
        <v>260</v>
      </c>
      <c r="B242" s="284">
        <v>3008</v>
      </c>
      <c r="C242" s="205">
        <v>1813</v>
      </c>
      <c r="D242" s="206">
        <f t="shared" si="30"/>
        <v>0.60272606382978722</v>
      </c>
      <c r="E242" s="207">
        <v>0</v>
      </c>
      <c r="F242" s="205">
        <v>0</v>
      </c>
      <c r="G242" s="206" t="str">
        <f t="shared" si="31"/>
        <v/>
      </c>
      <c r="H242" s="206" t="str">
        <f t="shared" si="32"/>
        <v/>
      </c>
      <c r="I242" s="206" t="str">
        <f t="shared" si="33"/>
        <v/>
      </c>
      <c r="J242" s="208" t="str">
        <f t="shared" si="34"/>
        <v/>
      </c>
      <c r="K242" s="209">
        <v>16904</v>
      </c>
      <c r="L242" s="205">
        <v>9532</v>
      </c>
      <c r="M242" s="206">
        <f t="shared" si="35"/>
        <v>0.56389020350212971</v>
      </c>
      <c r="N242" s="207">
        <v>174</v>
      </c>
      <c r="O242" s="205">
        <v>112</v>
      </c>
      <c r="P242" s="206">
        <f t="shared" si="36"/>
        <v>0.64367816091954022</v>
      </c>
      <c r="Q242" s="206">
        <f t="shared" si="37"/>
        <v>96.149425287356323</v>
      </c>
      <c r="R242" s="206">
        <f t="shared" si="38"/>
        <v>84.107142857142861</v>
      </c>
      <c r="S242" s="208">
        <f t="shared" si="39"/>
        <v>-7.9787957417410516E-2</v>
      </c>
    </row>
    <row r="243" spans="1:19" ht="14.25" thickTop="1" x14ac:dyDescent="0.25">
      <c r="A243" s="210" t="s">
        <v>98</v>
      </c>
      <c r="B243" s="210">
        <v>3008</v>
      </c>
      <c r="C243" s="176">
        <v>1813</v>
      </c>
      <c r="D243" s="203">
        <f t="shared" si="30"/>
        <v>0.60272606382978722</v>
      </c>
      <c r="E243" s="176">
        <v>0</v>
      </c>
      <c r="F243" s="176">
        <v>0</v>
      </c>
      <c r="G243" s="203" t="str">
        <f t="shared" si="31"/>
        <v/>
      </c>
      <c r="H243" s="203" t="str">
        <f t="shared" si="32"/>
        <v/>
      </c>
      <c r="I243" s="203" t="str">
        <f t="shared" si="33"/>
        <v/>
      </c>
      <c r="J243" s="203" t="str">
        <f t="shared" si="34"/>
        <v/>
      </c>
      <c r="K243" s="176">
        <v>16904</v>
      </c>
      <c r="L243" s="176">
        <v>9532</v>
      </c>
      <c r="M243" s="203">
        <f t="shared" si="35"/>
        <v>0.56389020350212971</v>
      </c>
      <c r="N243" s="176">
        <v>0</v>
      </c>
      <c r="O243" s="176">
        <v>0</v>
      </c>
      <c r="P243" s="203" t="str">
        <f t="shared" si="36"/>
        <v/>
      </c>
      <c r="Q243" s="203" t="str">
        <f t="shared" si="37"/>
        <v/>
      </c>
      <c r="R243" s="203" t="str">
        <f t="shared" si="38"/>
        <v/>
      </c>
      <c r="S243" s="203" t="str">
        <f t="shared" si="39"/>
        <v/>
      </c>
    </row>
    <row r="244" spans="1:19" ht="14.25" thickBot="1" x14ac:dyDescent="0.3">
      <c r="A244" s="210" t="s">
        <v>103</v>
      </c>
      <c r="B244" s="210">
        <v>0</v>
      </c>
      <c r="C244" s="176">
        <v>0</v>
      </c>
      <c r="D244" s="203" t="str">
        <f t="shared" si="30"/>
        <v/>
      </c>
      <c r="E244" s="176">
        <v>0</v>
      </c>
      <c r="F244" s="176">
        <v>0</v>
      </c>
      <c r="G244" s="203" t="str">
        <f t="shared" si="31"/>
        <v/>
      </c>
      <c r="H244" s="203" t="str">
        <f t="shared" si="32"/>
        <v/>
      </c>
      <c r="I244" s="203" t="str">
        <f t="shared" si="33"/>
        <v/>
      </c>
      <c r="J244" s="203" t="str">
        <f t="shared" si="34"/>
        <v/>
      </c>
      <c r="K244" s="176">
        <v>0</v>
      </c>
      <c r="L244" s="176">
        <v>0</v>
      </c>
      <c r="M244" s="203" t="str">
        <f t="shared" si="35"/>
        <v/>
      </c>
      <c r="N244" s="176">
        <v>174</v>
      </c>
      <c r="O244" s="176">
        <v>112</v>
      </c>
      <c r="P244" s="203">
        <f t="shared" si="36"/>
        <v>0.64367816091954022</v>
      </c>
      <c r="Q244" s="203">
        <f t="shared" si="37"/>
        <v>-1</v>
      </c>
      <c r="R244" s="203">
        <f t="shared" si="38"/>
        <v>-1</v>
      </c>
      <c r="S244" s="203" t="str">
        <f t="shared" si="39"/>
        <v/>
      </c>
    </row>
    <row r="245" spans="1:19" ht="16.5" thickTop="1" thickBot="1" x14ac:dyDescent="0.3">
      <c r="A245" s="204" t="s">
        <v>262</v>
      </c>
      <c r="B245" s="284">
        <v>2976</v>
      </c>
      <c r="C245" s="205">
        <v>2607</v>
      </c>
      <c r="D245" s="206">
        <f t="shared" si="30"/>
        <v>0.876008064516129</v>
      </c>
      <c r="E245" s="207">
        <v>3220</v>
      </c>
      <c r="F245" s="205">
        <v>2687</v>
      </c>
      <c r="G245" s="206">
        <f t="shared" si="31"/>
        <v>0.834472049689441</v>
      </c>
      <c r="H245" s="206">
        <f t="shared" si="32"/>
        <v>-7.5776397515528005E-2</v>
      </c>
      <c r="I245" s="206">
        <f t="shared" si="33"/>
        <v>-2.9772981019724587E-2</v>
      </c>
      <c r="J245" s="208">
        <f t="shared" si="34"/>
        <v>4.1536014826688006E-2</v>
      </c>
      <c r="K245" s="209">
        <v>29622</v>
      </c>
      <c r="L245" s="205">
        <v>25234</v>
      </c>
      <c r="M245" s="206">
        <f t="shared" si="35"/>
        <v>0.8518668557153467</v>
      </c>
      <c r="N245" s="207">
        <v>34652</v>
      </c>
      <c r="O245" s="205">
        <v>27722</v>
      </c>
      <c r="P245" s="206">
        <f t="shared" si="36"/>
        <v>0.80001154334526148</v>
      </c>
      <c r="Q245" s="206">
        <f t="shared" si="37"/>
        <v>-0.14515756666281887</v>
      </c>
      <c r="R245" s="206">
        <f t="shared" si="38"/>
        <v>-8.9748214414544392E-2</v>
      </c>
      <c r="S245" s="208">
        <f t="shared" si="39"/>
        <v>5.1855312370085227E-2</v>
      </c>
    </row>
    <row r="246" spans="1:19" ht="14.25" thickTop="1" x14ac:dyDescent="0.25">
      <c r="A246" s="210" t="s">
        <v>351</v>
      </c>
      <c r="B246" s="210">
        <v>2976</v>
      </c>
      <c r="C246" s="176">
        <v>2607</v>
      </c>
      <c r="D246" s="203">
        <f t="shared" si="30"/>
        <v>0.876008064516129</v>
      </c>
      <c r="E246" s="176">
        <v>3030</v>
      </c>
      <c r="F246" s="176">
        <v>2597</v>
      </c>
      <c r="G246" s="203">
        <f t="shared" si="31"/>
        <v>0.85709570957095704</v>
      </c>
      <c r="H246" s="203">
        <f t="shared" si="32"/>
        <v>-1.7821782178217838E-2</v>
      </c>
      <c r="I246" s="203">
        <f t="shared" si="33"/>
        <v>3.8505968425106563E-3</v>
      </c>
      <c r="J246" s="203">
        <f t="shared" si="34"/>
        <v>1.8912354945171961E-2</v>
      </c>
      <c r="K246" s="176">
        <v>28862</v>
      </c>
      <c r="L246" s="176">
        <v>24837</v>
      </c>
      <c r="M246" s="203">
        <f t="shared" si="35"/>
        <v>0.86054327489432469</v>
      </c>
      <c r="N246" s="176">
        <v>29142</v>
      </c>
      <c r="O246" s="176">
        <v>24633</v>
      </c>
      <c r="P246" s="203">
        <f t="shared" si="36"/>
        <v>0.84527486102532423</v>
      </c>
      <c r="Q246" s="203">
        <f t="shared" si="37"/>
        <v>-9.6081257291881217E-3</v>
      </c>
      <c r="R246" s="203">
        <f t="shared" si="38"/>
        <v>8.2815734989647449E-3</v>
      </c>
      <c r="S246" s="203">
        <f t="shared" si="39"/>
        <v>1.5268413869000463E-2</v>
      </c>
    </row>
    <row r="247" spans="1:19" ht="14.25" thickBot="1" x14ac:dyDescent="0.3">
      <c r="A247" s="210" t="s">
        <v>355</v>
      </c>
      <c r="B247" s="210">
        <v>0</v>
      </c>
      <c r="C247" s="176">
        <v>0</v>
      </c>
      <c r="D247" s="203" t="str">
        <f t="shared" si="30"/>
        <v/>
      </c>
      <c r="E247" s="176">
        <v>190</v>
      </c>
      <c r="F247" s="176">
        <v>90</v>
      </c>
      <c r="G247" s="203">
        <f t="shared" si="31"/>
        <v>0.47368421052631576</v>
      </c>
      <c r="H247" s="203">
        <f t="shared" si="32"/>
        <v>-1</v>
      </c>
      <c r="I247" s="203">
        <f t="shared" si="33"/>
        <v>-1</v>
      </c>
      <c r="J247" s="203" t="str">
        <f t="shared" si="34"/>
        <v/>
      </c>
      <c r="K247" s="176">
        <v>760</v>
      </c>
      <c r="L247" s="176">
        <v>397</v>
      </c>
      <c r="M247" s="203">
        <f t="shared" si="35"/>
        <v>0.52236842105263159</v>
      </c>
      <c r="N247" s="176">
        <v>5510</v>
      </c>
      <c r="O247" s="176">
        <v>3089</v>
      </c>
      <c r="P247" s="203">
        <f t="shared" si="36"/>
        <v>0.56061705989110711</v>
      </c>
      <c r="Q247" s="203">
        <f t="shared" si="37"/>
        <v>-0.86206896551724133</v>
      </c>
      <c r="R247" s="203">
        <f t="shared" si="38"/>
        <v>-0.87147944318549686</v>
      </c>
      <c r="S247" s="203">
        <f t="shared" si="39"/>
        <v>-3.8248638838475513E-2</v>
      </c>
    </row>
    <row r="248" spans="1:19" ht="16.5" thickTop="1" thickBot="1" x14ac:dyDescent="0.3">
      <c r="A248" s="204" t="s">
        <v>267</v>
      </c>
      <c r="B248" s="284">
        <v>2964</v>
      </c>
      <c r="C248" s="205">
        <v>1923</v>
      </c>
      <c r="D248" s="206">
        <f t="shared" si="30"/>
        <v>0.64878542510121462</v>
      </c>
      <c r="E248" s="207">
        <v>1192</v>
      </c>
      <c r="F248" s="205">
        <v>1015</v>
      </c>
      <c r="G248" s="206">
        <f t="shared" si="31"/>
        <v>0.85151006711409394</v>
      </c>
      <c r="H248" s="206">
        <f t="shared" si="32"/>
        <v>1.4865771812080535</v>
      </c>
      <c r="I248" s="206">
        <f t="shared" si="33"/>
        <v>0.89458128078817745</v>
      </c>
      <c r="J248" s="208">
        <f t="shared" si="34"/>
        <v>-0.20272464201287932</v>
      </c>
      <c r="K248" s="209">
        <v>26647</v>
      </c>
      <c r="L248" s="205">
        <v>17840</v>
      </c>
      <c r="M248" s="206">
        <f t="shared" si="35"/>
        <v>0.66949375164183589</v>
      </c>
      <c r="N248" s="207">
        <v>12281</v>
      </c>
      <c r="O248" s="205">
        <v>9983</v>
      </c>
      <c r="P248" s="206">
        <f t="shared" si="36"/>
        <v>0.81288168715902609</v>
      </c>
      <c r="Q248" s="206">
        <f t="shared" si="37"/>
        <v>1.169774448334826</v>
      </c>
      <c r="R248" s="206">
        <f t="shared" si="38"/>
        <v>0.78703796453971742</v>
      </c>
      <c r="S248" s="208">
        <f t="shared" si="39"/>
        <v>-0.1433879355171902</v>
      </c>
    </row>
    <row r="249" spans="1:19" ht="14.25" thickTop="1" x14ac:dyDescent="0.25">
      <c r="A249" s="210" t="s">
        <v>350</v>
      </c>
      <c r="B249" s="210">
        <v>2964</v>
      </c>
      <c r="C249" s="176">
        <v>1923</v>
      </c>
      <c r="D249" s="203">
        <f t="shared" si="30"/>
        <v>0.64878542510121462</v>
      </c>
      <c r="E249" s="176">
        <v>0</v>
      </c>
      <c r="F249" s="176">
        <v>0</v>
      </c>
      <c r="G249" s="203" t="str">
        <f t="shared" si="31"/>
        <v/>
      </c>
      <c r="H249" s="203" t="str">
        <f t="shared" si="32"/>
        <v/>
      </c>
      <c r="I249" s="203" t="str">
        <f t="shared" si="33"/>
        <v/>
      </c>
      <c r="J249" s="203" t="str">
        <f t="shared" si="34"/>
        <v/>
      </c>
      <c r="K249" s="176">
        <v>24327</v>
      </c>
      <c r="L249" s="176">
        <v>16602</v>
      </c>
      <c r="M249" s="203">
        <f t="shared" si="35"/>
        <v>0.68245159699099767</v>
      </c>
      <c r="N249" s="176">
        <v>0</v>
      </c>
      <c r="O249" s="176">
        <v>0</v>
      </c>
      <c r="P249" s="203" t="str">
        <f t="shared" si="36"/>
        <v/>
      </c>
      <c r="Q249" s="203" t="str">
        <f t="shared" si="37"/>
        <v/>
      </c>
      <c r="R249" s="203" t="str">
        <f t="shared" si="38"/>
        <v/>
      </c>
      <c r="S249" s="203" t="str">
        <f t="shared" si="39"/>
        <v/>
      </c>
    </row>
    <row r="250" spans="1:19" ht="14.25" thickBot="1" x14ac:dyDescent="0.3">
      <c r="A250" s="210" t="s">
        <v>354</v>
      </c>
      <c r="B250" s="210">
        <v>0</v>
      </c>
      <c r="C250" s="176">
        <v>0</v>
      </c>
      <c r="D250" s="203" t="str">
        <f t="shared" si="30"/>
        <v/>
      </c>
      <c r="E250" s="176">
        <v>1192</v>
      </c>
      <c r="F250" s="176">
        <v>1015</v>
      </c>
      <c r="G250" s="203">
        <f t="shared" si="31"/>
        <v>0.85151006711409394</v>
      </c>
      <c r="H250" s="203">
        <f t="shared" si="32"/>
        <v>-1</v>
      </c>
      <c r="I250" s="203">
        <f t="shared" si="33"/>
        <v>-1</v>
      </c>
      <c r="J250" s="203" t="str">
        <f t="shared" si="34"/>
        <v/>
      </c>
      <c r="K250" s="176">
        <v>2320</v>
      </c>
      <c r="L250" s="176">
        <v>1238</v>
      </c>
      <c r="M250" s="203">
        <f t="shared" si="35"/>
        <v>0.5336206896551724</v>
      </c>
      <c r="N250" s="176">
        <v>12281</v>
      </c>
      <c r="O250" s="176">
        <v>9983</v>
      </c>
      <c r="P250" s="203">
        <f t="shared" si="36"/>
        <v>0.81288168715902609</v>
      </c>
      <c r="Q250" s="203">
        <f t="shared" si="37"/>
        <v>-0.81109030209266342</v>
      </c>
      <c r="R250" s="203">
        <f t="shared" si="38"/>
        <v>-0.87598918160873485</v>
      </c>
      <c r="S250" s="203">
        <f t="shared" si="39"/>
        <v>-0.27926099750385369</v>
      </c>
    </row>
    <row r="251" spans="1:19" ht="16.5" thickTop="1" thickBot="1" x14ac:dyDescent="0.3">
      <c r="A251" s="204" t="s">
        <v>266</v>
      </c>
      <c r="B251" s="284">
        <v>2964</v>
      </c>
      <c r="C251" s="205">
        <v>2326</v>
      </c>
      <c r="D251" s="206">
        <f t="shared" si="30"/>
        <v>0.78475033738191635</v>
      </c>
      <c r="E251" s="207">
        <v>1260</v>
      </c>
      <c r="F251" s="205">
        <v>1116</v>
      </c>
      <c r="G251" s="206">
        <f t="shared" si="31"/>
        <v>0.88571428571428568</v>
      </c>
      <c r="H251" s="206">
        <f t="shared" si="32"/>
        <v>1.3523809523809525</v>
      </c>
      <c r="I251" s="206">
        <f t="shared" si="33"/>
        <v>1.0842293906810037</v>
      </c>
      <c r="J251" s="208">
        <f t="shared" si="34"/>
        <v>-0.10096394833236932</v>
      </c>
      <c r="K251" s="209">
        <v>28628</v>
      </c>
      <c r="L251" s="205">
        <v>21801</v>
      </c>
      <c r="M251" s="206">
        <f t="shared" si="35"/>
        <v>0.76152717619114152</v>
      </c>
      <c r="N251" s="207">
        <v>12429</v>
      </c>
      <c r="O251" s="205">
        <v>10737</v>
      </c>
      <c r="P251" s="206">
        <f t="shared" si="36"/>
        <v>0.86386676321506151</v>
      </c>
      <c r="Q251" s="206">
        <f t="shared" si="37"/>
        <v>1.3033228739238876</v>
      </c>
      <c r="R251" s="206">
        <f t="shared" si="38"/>
        <v>1.0304554344789048</v>
      </c>
      <c r="S251" s="208">
        <f t="shared" si="39"/>
        <v>-0.10233958702391999</v>
      </c>
    </row>
    <row r="252" spans="1:19" ht="14.25" thickTop="1" x14ac:dyDescent="0.25">
      <c r="A252" s="210" t="s">
        <v>350</v>
      </c>
      <c r="B252" s="210">
        <v>2964</v>
      </c>
      <c r="C252" s="176">
        <v>2326</v>
      </c>
      <c r="D252" s="203">
        <f t="shared" si="30"/>
        <v>0.78475033738191635</v>
      </c>
      <c r="E252" s="176">
        <v>0</v>
      </c>
      <c r="F252" s="176">
        <v>0</v>
      </c>
      <c r="G252" s="203" t="str">
        <f t="shared" si="31"/>
        <v/>
      </c>
      <c r="H252" s="203" t="str">
        <f t="shared" si="32"/>
        <v/>
      </c>
      <c r="I252" s="203" t="str">
        <f t="shared" si="33"/>
        <v/>
      </c>
      <c r="J252" s="203" t="str">
        <f t="shared" si="34"/>
        <v/>
      </c>
      <c r="K252" s="176">
        <v>21989</v>
      </c>
      <c r="L252" s="176">
        <v>16550</v>
      </c>
      <c r="M252" s="203">
        <f t="shared" si="35"/>
        <v>0.75264905179862662</v>
      </c>
      <c r="N252" s="176">
        <v>0</v>
      </c>
      <c r="O252" s="176">
        <v>0</v>
      </c>
      <c r="P252" s="203" t="str">
        <f t="shared" si="36"/>
        <v/>
      </c>
      <c r="Q252" s="203" t="str">
        <f t="shared" si="37"/>
        <v/>
      </c>
      <c r="R252" s="203" t="str">
        <f t="shared" si="38"/>
        <v/>
      </c>
      <c r="S252" s="203" t="str">
        <f t="shared" si="39"/>
        <v/>
      </c>
    </row>
    <row r="253" spans="1:19" ht="14.25" thickBot="1" x14ac:dyDescent="0.3">
      <c r="A253" s="210" t="s">
        <v>351</v>
      </c>
      <c r="B253" s="210">
        <v>0</v>
      </c>
      <c r="C253" s="176">
        <v>0</v>
      </c>
      <c r="D253" s="203" t="str">
        <f t="shared" si="30"/>
        <v/>
      </c>
      <c r="E253" s="176">
        <v>1260</v>
      </c>
      <c r="F253" s="176">
        <v>1116</v>
      </c>
      <c r="G253" s="203">
        <f t="shared" si="31"/>
        <v>0.88571428571428568</v>
      </c>
      <c r="H253" s="203">
        <f t="shared" si="32"/>
        <v>-1</v>
      </c>
      <c r="I253" s="203">
        <f t="shared" si="33"/>
        <v>-1</v>
      </c>
      <c r="J253" s="203" t="str">
        <f t="shared" si="34"/>
        <v/>
      </c>
      <c r="K253" s="176">
        <v>6639</v>
      </c>
      <c r="L253" s="176">
        <v>5251</v>
      </c>
      <c r="M253" s="203">
        <f t="shared" si="35"/>
        <v>0.79093236933273081</v>
      </c>
      <c r="N253" s="176">
        <v>12429</v>
      </c>
      <c r="O253" s="176">
        <v>10737</v>
      </c>
      <c r="P253" s="203">
        <f t="shared" si="36"/>
        <v>0.86386676321506151</v>
      </c>
      <c r="Q253" s="203">
        <f t="shared" si="37"/>
        <v>-0.46584600531016174</v>
      </c>
      <c r="R253" s="203">
        <f t="shared" si="38"/>
        <v>-0.51094346651764933</v>
      </c>
      <c r="S253" s="203">
        <f t="shared" si="39"/>
        <v>-7.2934393882330695E-2</v>
      </c>
    </row>
    <row r="254" spans="1:19" ht="16.5" thickTop="1" thickBot="1" x14ac:dyDescent="0.3">
      <c r="A254" s="204" t="s">
        <v>261</v>
      </c>
      <c r="B254" s="284">
        <v>2962</v>
      </c>
      <c r="C254" s="205">
        <v>2327</v>
      </c>
      <c r="D254" s="206">
        <f t="shared" si="30"/>
        <v>0.7856178257933828</v>
      </c>
      <c r="E254" s="207">
        <v>3154</v>
      </c>
      <c r="F254" s="205">
        <v>2159</v>
      </c>
      <c r="G254" s="206">
        <f t="shared" si="31"/>
        <v>0.68452758402029168</v>
      </c>
      <c r="H254" s="206">
        <f t="shared" si="32"/>
        <v>-6.0875079264426146E-2</v>
      </c>
      <c r="I254" s="206">
        <f t="shared" si="33"/>
        <v>7.7813802686429012E-2</v>
      </c>
      <c r="J254" s="208">
        <f t="shared" si="34"/>
        <v>0.10109024177309112</v>
      </c>
      <c r="K254" s="209">
        <v>28480</v>
      </c>
      <c r="L254" s="205">
        <v>21077</v>
      </c>
      <c r="M254" s="206">
        <f t="shared" si="35"/>
        <v>0.74006320224719102</v>
      </c>
      <c r="N254" s="207">
        <v>27954</v>
      </c>
      <c r="O254" s="205">
        <v>18703</v>
      </c>
      <c r="P254" s="206">
        <f t="shared" si="36"/>
        <v>0.66906346140087292</v>
      </c>
      <c r="Q254" s="206">
        <f t="shared" si="37"/>
        <v>1.881662731630529E-2</v>
      </c>
      <c r="R254" s="206">
        <f t="shared" si="38"/>
        <v>0.12693150831417421</v>
      </c>
      <c r="S254" s="208">
        <f t="shared" si="39"/>
        <v>7.0999740846318105E-2</v>
      </c>
    </row>
    <row r="255" spans="1:19" ht="15" thickTop="1" thickBot="1" x14ac:dyDescent="0.3">
      <c r="A255" s="210" t="s">
        <v>350</v>
      </c>
      <c r="B255" s="210">
        <v>2962</v>
      </c>
      <c r="C255" s="176">
        <v>2327</v>
      </c>
      <c r="D255" s="203">
        <f t="shared" si="30"/>
        <v>0.7856178257933828</v>
      </c>
      <c r="E255" s="176">
        <v>3154</v>
      </c>
      <c r="F255" s="176">
        <v>2159</v>
      </c>
      <c r="G255" s="203">
        <f t="shared" si="31"/>
        <v>0.68452758402029168</v>
      </c>
      <c r="H255" s="203">
        <f t="shared" si="32"/>
        <v>-6.0875079264426146E-2</v>
      </c>
      <c r="I255" s="203">
        <f t="shared" si="33"/>
        <v>7.7813802686429012E-2</v>
      </c>
      <c r="J255" s="203">
        <f t="shared" si="34"/>
        <v>0.10109024177309112</v>
      </c>
      <c r="K255" s="176">
        <v>28480</v>
      </c>
      <c r="L255" s="176">
        <v>21077</v>
      </c>
      <c r="M255" s="203">
        <f t="shared" si="35"/>
        <v>0.74006320224719102</v>
      </c>
      <c r="N255" s="176">
        <v>27954</v>
      </c>
      <c r="O255" s="176">
        <v>18703</v>
      </c>
      <c r="P255" s="203">
        <f t="shared" si="36"/>
        <v>0.66906346140087292</v>
      </c>
      <c r="Q255" s="203">
        <f t="shared" si="37"/>
        <v>1.881662731630529E-2</v>
      </c>
      <c r="R255" s="203">
        <f t="shared" si="38"/>
        <v>0.12693150831417421</v>
      </c>
      <c r="S255" s="203">
        <f t="shared" si="39"/>
        <v>7.0999740846318105E-2</v>
      </c>
    </row>
    <row r="256" spans="1:19" ht="16.5" thickTop="1" thickBot="1" x14ac:dyDescent="0.3">
      <c r="A256" s="204" t="s">
        <v>269</v>
      </c>
      <c r="B256" s="284">
        <v>2912</v>
      </c>
      <c r="C256" s="205">
        <v>2038</v>
      </c>
      <c r="D256" s="206">
        <f t="shared" si="30"/>
        <v>0.69986263736263732</v>
      </c>
      <c r="E256" s="207">
        <v>2640</v>
      </c>
      <c r="F256" s="205">
        <v>1977</v>
      </c>
      <c r="G256" s="206">
        <f t="shared" si="31"/>
        <v>0.7488636363636364</v>
      </c>
      <c r="H256" s="206">
        <f t="shared" si="32"/>
        <v>0.10303030303030303</v>
      </c>
      <c r="I256" s="206">
        <f t="shared" si="33"/>
        <v>3.0854830551340306E-2</v>
      </c>
      <c r="J256" s="208">
        <f t="shared" si="34"/>
        <v>-4.9000999000999079E-2</v>
      </c>
      <c r="K256" s="209">
        <v>27890</v>
      </c>
      <c r="L256" s="205">
        <v>20542</v>
      </c>
      <c r="M256" s="206">
        <f t="shared" si="35"/>
        <v>0.73653639297239148</v>
      </c>
      <c r="N256" s="207">
        <v>25003</v>
      </c>
      <c r="O256" s="205">
        <v>17748</v>
      </c>
      <c r="P256" s="206">
        <f t="shared" si="36"/>
        <v>0.70983481982162144</v>
      </c>
      <c r="Q256" s="206">
        <f t="shared" si="37"/>
        <v>0.11546614406271249</v>
      </c>
      <c r="R256" s="206">
        <f t="shared" si="38"/>
        <v>0.15742618886635107</v>
      </c>
      <c r="S256" s="208">
        <f t="shared" si="39"/>
        <v>2.6701573150770042E-2</v>
      </c>
    </row>
    <row r="257" spans="1:19" ht="15" thickTop="1" thickBot="1" x14ac:dyDescent="0.3">
      <c r="A257" s="210" t="s">
        <v>350</v>
      </c>
      <c r="B257" s="210">
        <v>2912</v>
      </c>
      <c r="C257" s="176">
        <v>2038</v>
      </c>
      <c r="D257" s="203">
        <f t="shared" si="30"/>
        <v>0.69986263736263732</v>
      </c>
      <c r="E257" s="176">
        <v>2640</v>
      </c>
      <c r="F257" s="176">
        <v>1977</v>
      </c>
      <c r="G257" s="203">
        <f t="shared" si="31"/>
        <v>0.7488636363636364</v>
      </c>
      <c r="H257" s="203">
        <f t="shared" si="32"/>
        <v>0.10303030303030303</v>
      </c>
      <c r="I257" s="203">
        <f t="shared" si="33"/>
        <v>3.0854830551340306E-2</v>
      </c>
      <c r="J257" s="203">
        <f t="shared" si="34"/>
        <v>-4.9000999000999079E-2</v>
      </c>
      <c r="K257" s="176">
        <v>27890</v>
      </c>
      <c r="L257" s="176">
        <v>20542</v>
      </c>
      <c r="M257" s="203">
        <f t="shared" si="35"/>
        <v>0.73653639297239148</v>
      </c>
      <c r="N257" s="176">
        <v>25003</v>
      </c>
      <c r="O257" s="176">
        <v>17748</v>
      </c>
      <c r="P257" s="203">
        <f t="shared" si="36"/>
        <v>0.70983481982162144</v>
      </c>
      <c r="Q257" s="203">
        <f t="shared" si="37"/>
        <v>0.11546614406271249</v>
      </c>
      <c r="R257" s="203">
        <f t="shared" si="38"/>
        <v>0.15742618886635107</v>
      </c>
      <c r="S257" s="203">
        <f t="shared" si="39"/>
        <v>2.6701573150770042E-2</v>
      </c>
    </row>
    <row r="258" spans="1:19" ht="16.5" thickTop="1" thickBot="1" x14ac:dyDescent="0.3">
      <c r="A258" s="204" t="s">
        <v>270</v>
      </c>
      <c r="B258" s="284">
        <v>2886</v>
      </c>
      <c r="C258" s="205">
        <v>2018</v>
      </c>
      <c r="D258" s="206">
        <f t="shared" si="30"/>
        <v>0.69923769923769918</v>
      </c>
      <c r="E258" s="207">
        <v>2556</v>
      </c>
      <c r="F258" s="205">
        <v>1685</v>
      </c>
      <c r="G258" s="206">
        <f t="shared" si="31"/>
        <v>0.65923317683881066</v>
      </c>
      <c r="H258" s="206">
        <f t="shared" si="32"/>
        <v>0.12910798122065725</v>
      </c>
      <c r="I258" s="206">
        <f t="shared" si="33"/>
        <v>0.19762611275964392</v>
      </c>
      <c r="J258" s="208">
        <f t="shared" si="34"/>
        <v>4.000452239888852E-2</v>
      </c>
      <c r="K258" s="209">
        <v>27428</v>
      </c>
      <c r="L258" s="205">
        <v>18340</v>
      </c>
      <c r="M258" s="206">
        <f t="shared" si="35"/>
        <v>0.66865976374507807</v>
      </c>
      <c r="N258" s="207">
        <v>21286</v>
      </c>
      <c r="O258" s="205">
        <v>13944</v>
      </c>
      <c r="P258" s="206">
        <f t="shared" si="36"/>
        <v>0.65507845532274733</v>
      </c>
      <c r="Q258" s="206">
        <f t="shared" si="37"/>
        <v>0.28854646246359117</v>
      </c>
      <c r="R258" s="206">
        <f t="shared" si="38"/>
        <v>0.31526104417670675</v>
      </c>
      <c r="S258" s="208">
        <f t="shared" si="39"/>
        <v>1.358130842233074E-2</v>
      </c>
    </row>
    <row r="259" spans="1:19" ht="14.25" thickTop="1" x14ac:dyDescent="0.25">
      <c r="A259" s="210" t="s">
        <v>350</v>
      </c>
      <c r="B259" s="210">
        <v>2886</v>
      </c>
      <c r="C259" s="176">
        <v>2018</v>
      </c>
      <c r="D259" s="203">
        <f t="shared" si="30"/>
        <v>0.69923769923769918</v>
      </c>
      <c r="E259" s="176">
        <v>2556</v>
      </c>
      <c r="F259" s="176">
        <v>1685</v>
      </c>
      <c r="G259" s="203">
        <f t="shared" si="31"/>
        <v>0.65923317683881066</v>
      </c>
      <c r="H259" s="203">
        <f t="shared" si="32"/>
        <v>0.12910798122065725</v>
      </c>
      <c r="I259" s="203">
        <f t="shared" si="33"/>
        <v>0.19762611275964392</v>
      </c>
      <c r="J259" s="203">
        <f t="shared" si="34"/>
        <v>4.000452239888852E-2</v>
      </c>
      <c r="K259" s="176">
        <v>27428</v>
      </c>
      <c r="L259" s="176">
        <v>18340</v>
      </c>
      <c r="M259" s="203">
        <f t="shared" si="35"/>
        <v>0.66865976374507807</v>
      </c>
      <c r="N259" s="176">
        <v>21222</v>
      </c>
      <c r="O259" s="176">
        <v>13914</v>
      </c>
      <c r="P259" s="203">
        <f t="shared" si="36"/>
        <v>0.65564037319762514</v>
      </c>
      <c r="Q259" s="203">
        <f t="shared" si="37"/>
        <v>0.29243238149090556</v>
      </c>
      <c r="R259" s="203">
        <f t="shared" si="38"/>
        <v>0.31809688083944221</v>
      </c>
      <c r="S259" s="203">
        <f t="shared" si="39"/>
        <v>1.3019390547452936E-2</v>
      </c>
    </row>
    <row r="260" spans="1:19" ht="14.25" thickBot="1" x14ac:dyDescent="0.3">
      <c r="A260" s="210" t="s">
        <v>354</v>
      </c>
      <c r="B260" s="210">
        <v>0</v>
      </c>
      <c r="C260" s="176">
        <v>0</v>
      </c>
      <c r="D260" s="203" t="str">
        <f t="shared" si="30"/>
        <v/>
      </c>
      <c r="E260" s="176">
        <v>0</v>
      </c>
      <c r="F260" s="176">
        <v>0</v>
      </c>
      <c r="G260" s="203" t="str">
        <f t="shared" si="31"/>
        <v/>
      </c>
      <c r="H260" s="203" t="str">
        <f t="shared" si="32"/>
        <v/>
      </c>
      <c r="I260" s="203" t="str">
        <f t="shared" si="33"/>
        <v/>
      </c>
      <c r="J260" s="203" t="str">
        <f t="shared" si="34"/>
        <v/>
      </c>
      <c r="K260" s="176">
        <v>0</v>
      </c>
      <c r="L260" s="176">
        <v>0</v>
      </c>
      <c r="M260" s="203" t="str">
        <f t="shared" si="35"/>
        <v/>
      </c>
      <c r="N260" s="176">
        <v>64</v>
      </c>
      <c r="O260" s="176">
        <v>30</v>
      </c>
      <c r="P260" s="203">
        <f t="shared" si="36"/>
        <v>0.46875</v>
      </c>
      <c r="Q260" s="203">
        <f t="shared" si="37"/>
        <v>-1</v>
      </c>
      <c r="R260" s="203">
        <f t="shared" si="38"/>
        <v>-1</v>
      </c>
      <c r="S260" s="203" t="str">
        <f t="shared" si="39"/>
        <v/>
      </c>
    </row>
    <row r="261" spans="1:19" ht="16.5" thickTop="1" thickBot="1" x14ac:dyDescent="0.3">
      <c r="A261" s="204" t="s">
        <v>268</v>
      </c>
      <c r="B261" s="284">
        <v>2860</v>
      </c>
      <c r="C261" s="205">
        <v>1917</v>
      </c>
      <c r="D261" s="206">
        <f t="shared" si="30"/>
        <v>0.67027972027972027</v>
      </c>
      <c r="E261" s="207">
        <v>1914</v>
      </c>
      <c r="F261" s="205">
        <v>1234</v>
      </c>
      <c r="G261" s="206">
        <f t="shared" si="31"/>
        <v>0.64472309299895503</v>
      </c>
      <c r="H261" s="206">
        <f t="shared" si="32"/>
        <v>0.49425287356321834</v>
      </c>
      <c r="I261" s="206">
        <f t="shared" si="33"/>
        <v>0.55348460291734192</v>
      </c>
      <c r="J261" s="208">
        <f t="shared" si="34"/>
        <v>2.5556627280765243E-2</v>
      </c>
      <c r="K261" s="209">
        <v>27700</v>
      </c>
      <c r="L261" s="205">
        <v>17861</v>
      </c>
      <c r="M261" s="206">
        <f t="shared" si="35"/>
        <v>0.64480144404332129</v>
      </c>
      <c r="N261" s="207">
        <v>18156</v>
      </c>
      <c r="O261" s="205">
        <v>10965</v>
      </c>
      <c r="P261" s="206">
        <f t="shared" si="36"/>
        <v>0.6039325842696629</v>
      </c>
      <c r="Q261" s="206">
        <f t="shared" si="37"/>
        <v>0.52566644635382254</v>
      </c>
      <c r="R261" s="206">
        <f t="shared" si="38"/>
        <v>0.62891016871865024</v>
      </c>
      <c r="S261" s="208">
        <f t="shared" si="39"/>
        <v>4.0868859773658395E-2</v>
      </c>
    </row>
    <row r="262" spans="1:19" ht="15" thickTop="1" thickBot="1" x14ac:dyDescent="0.3">
      <c r="A262" s="210" t="s">
        <v>350</v>
      </c>
      <c r="B262" s="210">
        <v>2860</v>
      </c>
      <c r="C262" s="176">
        <v>1917</v>
      </c>
      <c r="D262" s="203">
        <f t="shared" si="30"/>
        <v>0.67027972027972027</v>
      </c>
      <c r="E262" s="176">
        <v>1914</v>
      </c>
      <c r="F262" s="176">
        <v>1234</v>
      </c>
      <c r="G262" s="203">
        <f t="shared" si="31"/>
        <v>0.64472309299895503</v>
      </c>
      <c r="H262" s="203">
        <f t="shared" si="32"/>
        <v>0.49425287356321834</v>
      </c>
      <c r="I262" s="203">
        <f t="shared" si="33"/>
        <v>0.55348460291734192</v>
      </c>
      <c r="J262" s="203">
        <f t="shared" si="34"/>
        <v>2.5556627280765243E-2</v>
      </c>
      <c r="K262" s="176">
        <v>27700</v>
      </c>
      <c r="L262" s="176">
        <v>17861</v>
      </c>
      <c r="M262" s="203">
        <f t="shared" si="35"/>
        <v>0.64480144404332129</v>
      </c>
      <c r="N262" s="176">
        <v>18156</v>
      </c>
      <c r="O262" s="176">
        <v>10965</v>
      </c>
      <c r="P262" s="203">
        <f t="shared" si="36"/>
        <v>0.6039325842696629</v>
      </c>
      <c r="Q262" s="203">
        <f t="shared" si="37"/>
        <v>0.52566644635382254</v>
      </c>
      <c r="R262" s="203">
        <f t="shared" si="38"/>
        <v>0.62891016871865024</v>
      </c>
      <c r="S262" s="203">
        <f t="shared" si="39"/>
        <v>4.0868859773658395E-2</v>
      </c>
    </row>
    <row r="263" spans="1:19" ht="16.5" thickTop="1" thickBot="1" x14ac:dyDescent="0.3">
      <c r="A263" s="204" t="s">
        <v>277</v>
      </c>
      <c r="B263" s="284">
        <v>2857</v>
      </c>
      <c r="C263" s="205">
        <v>2595</v>
      </c>
      <c r="D263" s="206">
        <f t="shared" si="30"/>
        <v>0.9082954147707385</v>
      </c>
      <c r="E263" s="207">
        <v>1549</v>
      </c>
      <c r="F263" s="205">
        <v>1433</v>
      </c>
      <c r="G263" s="206">
        <f t="shared" si="31"/>
        <v>0.92511297611362164</v>
      </c>
      <c r="H263" s="206">
        <f t="shared" si="32"/>
        <v>0.84441575209812791</v>
      </c>
      <c r="I263" s="206">
        <f t="shared" si="33"/>
        <v>0.81088625261688763</v>
      </c>
      <c r="J263" s="208">
        <f t="shared" si="34"/>
        <v>-1.6817561342883147E-2</v>
      </c>
      <c r="K263" s="209">
        <v>27632</v>
      </c>
      <c r="L263" s="205">
        <v>26189</v>
      </c>
      <c r="M263" s="206">
        <f t="shared" si="35"/>
        <v>0.94777793862188764</v>
      </c>
      <c r="N263" s="207">
        <v>21423</v>
      </c>
      <c r="O263" s="205">
        <v>20383</v>
      </c>
      <c r="P263" s="206">
        <f t="shared" si="36"/>
        <v>0.95145404471829342</v>
      </c>
      <c r="Q263" s="206">
        <f t="shared" si="37"/>
        <v>0.2898286887924193</v>
      </c>
      <c r="R263" s="206">
        <f t="shared" si="38"/>
        <v>0.28484521414904584</v>
      </c>
      <c r="S263" s="208">
        <f t="shared" si="39"/>
        <v>-3.6761060964057846E-3</v>
      </c>
    </row>
    <row r="264" spans="1:19" ht="15" thickTop="1" thickBot="1" x14ac:dyDescent="0.3">
      <c r="A264" s="210" t="s">
        <v>351</v>
      </c>
      <c r="B264" s="210">
        <v>2857</v>
      </c>
      <c r="C264" s="176">
        <v>2595</v>
      </c>
      <c r="D264" s="203">
        <f t="shared" si="30"/>
        <v>0.9082954147707385</v>
      </c>
      <c r="E264" s="176">
        <v>1549</v>
      </c>
      <c r="F264" s="176">
        <v>1433</v>
      </c>
      <c r="G264" s="203">
        <f t="shared" si="31"/>
        <v>0.92511297611362164</v>
      </c>
      <c r="H264" s="203">
        <f t="shared" si="32"/>
        <v>0.84441575209812791</v>
      </c>
      <c r="I264" s="203">
        <f t="shared" si="33"/>
        <v>0.81088625261688763</v>
      </c>
      <c r="J264" s="203">
        <f t="shared" si="34"/>
        <v>-1.6817561342883147E-2</v>
      </c>
      <c r="K264" s="176">
        <v>27632</v>
      </c>
      <c r="L264" s="176">
        <v>26189</v>
      </c>
      <c r="M264" s="203">
        <f t="shared" si="35"/>
        <v>0.94777793862188764</v>
      </c>
      <c r="N264" s="176">
        <v>21423</v>
      </c>
      <c r="O264" s="176">
        <v>20383</v>
      </c>
      <c r="P264" s="203">
        <f t="shared" si="36"/>
        <v>0.95145404471829342</v>
      </c>
      <c r="Q264" s="203">
        <f t="shared" si="37"/>
        <v>0.2898286887924193</v>
      </c>
      <c r="R264" s="203">
        <f t="shared" si="38"/>
        <v>0.28484521414904584</v>
      </c>
      <c r="S264" s="203">
        <f t="shared" si="39"/>
        <v>-3.6761060964057846E-3</v>
      </c>
    </row>
    <row r="265" spans="1:19" ht="16.5" thickTop="1" thickBot="1" x14ac:dyDescent="0.3">
      <c r="A265" s="204" t="s">
        <v>271</v>
      </c>
      <c r="B265" s="284">
        <v>2683</v>
      </c>
      <c r="C265" s="205">
        <v>2292</v>
      </c>
      <c r="D265" s="206">
        <f t="shared" ref="D265:D328" si="40">IFERROR(C265/B265,"")</f>
        <v>0.85426761088333958</v>
      </c>
      <c r="E265" s="207">
        <v>1563</v>
      </c>
      <c r="F265" s="205">
        <v>1413</v>
      </c>
      <c r="G265" s="206">
        <f t="shared" ref="G265:G328" si="41">IFERROR(F265/E265,"")</f>
        <v>0.90403071017274472</v>
      </c>
      <c r="H265" s="206">
        <f t="shared" ref="H265:H328" si="42">IFERROR(B265/E265-1,"")</f>
        <v>0.71657069737683932</v>
      </c>
      <c r="I265" s="206">
        <f t="shared" ref="I265:I328" si="43">IFERROR(C265/F265-1,"")</f>
        <v>0.62208067940552025</v>
      </c>
      <c r="J265" s="208">
        <f t="shared" ref="J265:J328" si="44">IFERROR(D265-G265,"")</f>
        <v>-4.9763099289405144E-2</v>
      </c>
      <c r="K265" s="209">
        <v>23278</v>
      </c>
      <c r="L265" s="205">
        <v>19825</v>
      </c>
      <c r="M265" s="206">
        <f t="shared" ref="M265:M328" si="45">IFERROR(L265/K265,"")</f>
        <v>0.85166251396168058</v>
      </c>
      <c r="N265" s="207">
        <v>15688</v>
      </c>
      <c r="O265" s="205">
        <v>13258</v>
      </c>
      <c r="P265" s="206">
        <f t="shared" ref="P265:P328" si="46">IFERROR(O265/N265,"")</f>
        <v>0.84510453850076495</v>
      </c>
      <c r="Q265" s="206">
        <f t="shared" ref="Q265:Q328" si="47">IFERROR(K265/N265-1,"")</f>
        <v>0.48380928097909237</v>
      </c>
      <c r="R265" s="206">
        <f t="shared" ref="R265:R328" si="48">IFERROR(L265/O265-1,"")</f>
        <v>0.49532357821692563</v>
      </c>
      <c r="S265" s="208">
        <f t="shared" ref="S265:S328" si="49">IFERROR(M265-P265,"")</f>
        <v>6.5579754609156327E-3</v>
      </c>
    </row>
    <row r="266" spans="1:19" ht="15" thickTop="1" thickBot="1" x14ac:dyDescent="0.3">
      <c r="A266" s="210" t="s">
        <v>351</v>
      </c>
      <c r="B266" s="210">
        <v>2683</v>
      </c>
      <c r="C266" s="176">
        <v>2292</v>
      </c>
      <c r="D266" s="203">
        <f t="shared" si="40"/>
        <v>0.85426761088333958</v>
      </c>
      <c r="E266" s="176">
        <v>1563</v>
      </c>
      <c r="F266" s="176">
        <v>1413</v>
      </c>
      <c r="G266" s="203">
        <f t="shared" si="41"/>
        <v>0.90403071017274472</v>
      </c>
      <c r="H266" s="203">
        <f t="shared" si="42"/>
        <v>0.71657069737683932</v>
      </c>
      <c r="I266" s="203">
        <f t="shared" si="43"/>
        <v>0.62208067940552025</v>
      </c>
      <c r="J266" s="203">
        <f t="shared" si="44"/>
        <v>-4.9763099289405144E-2</v>
      </c>
      <c r="K266" s="176">
        <v>23278</v>
      </c>
      <c r="L266" s="176">
        <v>19825</v>
      </c>
      <c r="M266" s="203">
        <f t="shared" si="45"/>
        <v>0.85166251396168058</v>
      </c>
      <c r="N266" s="176">
        <v>15688</v>
      </c>
      <c r="O266" s="176">
        <v>13258</v>
      </c>
      <c r="P266" s="203">
        <f t="shared" si="46"/>
        <v>0.84510453850076495</v>
      </c>
      <c r="Q266" s="203">
        <f t="shared" si="47"/>
        <v>0.48380928097909237</v>
      </c>
      <c r="R266" s="203">
        <f t="shared" si="48"/>
        <v>0.49532357821692563</v>
      </c>
      <c r="S266" s="203">
        <f t="shared" si="49"/>
        <v>6.5579754609156327E-3</v>
      </c>
    </row>
    <row r="267" spans="1:19" ht="16.5" thickTop="1" thickBot="1" x14ac:dyDescent="0.3">
      <c r="A267" s="204" t="s">
        <v>273</v>
      </c>
      <c r="B267" s="284">
        <v>2622</v>
      </c>
      <c r="C267" s="205">
        <v>1778</v>
      </c>
      <c r="D267" s="206">
        <f t="shared" si="40"/>
        <v>0.67810831426392071</v>
      </c>
      <c r="E267" s="207">
        <v>1714</v>
      </c>
      <c r="F267" s="205">
        <v>1127</v>
      </c>
      <c r="G267" s="206">
        <f t="shared" si="41"/>
        <v>0.65752625437572931</v>
      </c>
      <c r="H267" s="206">
        <f t="shared" si="42"/>
        <v>0.52975495915986004</v>
      </c>
      <c r="I267" s="206">
        <f t="shared" si="43"/>
        <v>0.57763975155279512</v>
      </c>
      <c r="J267" s="208">
        <f t="shared" si="44"/>
        <v>2.0582059888191395E-2</v>
      </c>
      <c r="K267" s="209">
        <v>19833</v>
      </c>
      <c r="L267" s="205">
        <v>13674</v>
      </c>
      <c r="M267" s="206">
        <f t="shared" si="45"/>
        <v>0.68945696566328851</v>
      </c>
      <c r="N267" s="207">
        <v>14657</v>
      </c>
      <c r="O267" s="205">
        <v>8603</v>
      </c>
      <c r="P267" s="206">
        <f t="shared" si="46"/>
        <v>0.58695503854813402</v>
      </c>
      <c r="Q267" s="206">
        <f t="shared" si="47"/>
        <v>0.35314184348775335</v>
      </c>
      <c r="R267" s="206">
        <f t="shared" si="48"/>
        <v>0.58944554225270251</v>
      </c>
      <c r="S267" s="208">
        <f t="shared" si="49"/>
        <v>0.10250192711515449</v>
      </c>
    </row>
    <row r="268" spans="1:19" ht="14.25" thickTop="1" x14ac:dyDescent="0.25">
      <c r="A268" s="210" t="s">
        <v>350</v>
      </c>
      <c r="B268" s="210">
        <v>2522</v>
      </c>
      <c r="C268" s="176">
        <v>1702</v>
      </c>
      <c r="D268" s="203">
        <f t="shared" si="40"/>
        <v>0.67486122125297388</v>
      </c>
      <c r="E268" s="176">
        <v>1714</v>
      </c>
      <c r="F268" s="176">
        <v>1127</v>
      </c>
      <c r="G268" s="203">
        <f t="shared" si="41"/>
        <v>0.65752625437572931</v>
      </c>
      <c r="H268" s="203">
        <f t="shared" si="42"/>
        <v>0.47141190198366401</v>
      </c>
      <c r="I268" s="203">
        <f t="shared" si="43"/>
        <v>0.51020408163265296</v>
      </c>
      <c r="J268" s="203">
        <f t="shared" si="44"/>
        <v>1.7334966877244562E-2</v>
      </c>
      <c r="K268" s="176">
        <v>19733</v>
      </c>
      <c r="L268" s="176">
        <v>13598</v>
      </c>
      <c r="M268" s="203">
        <f t="shared" si="45"/>
        <v>0.68909947803172356</v>
      </c>
      <c r="N268" s="176">
        <v>13929</v>
      </c>
      <c r="O268" s="176">
        <v>8270</v>
      </c>
      <c r="P268" s="203">
        <f t="shared" si="46"/>
        <v>0.59372532127216604</v>
      </c>
      <c r="Q268" s="203">
        <f t="shared" si="47"/>
        <v>0.41668461483236419</v>
      </c>
      <c r="R268" s="203">
        <f t="shared" si="48"/>
        <v>0.64425634824667477</v>
      </c>
      <c r="S268" s="203">
        <f t="shared" si="49"/>
        <v>9.5374156759557516E-2</v>
      </c>
    </row>
    <row r="269" spans="1:19" x14ac:dyDescent="0.25">
      <c r="A269" s="210" t="s">
        <v>84</v>
      </c>
      <c r="B269" s="210">
        <v>100</v>
      </c>
      <c r="C269" s="176">
        <v>76</v>
      </c>
      <c r="D269" s="203">
        <f t="shared" si="40"/>
        <v>0.76</v>
      </c>
      <c r="E269" s="176">
        <v>0</v>
      </c>
      <c r="F269" s="176">
        <v>0</v>
      </c>
      <c r="G269" s="203" t="str">
        <f t="shared" si="41"/>
        <v/>
      </c>
      <c r="H269" s="203" t="str">
        <f t="shared" si="42"/>
        <v/>
      </c>
      <c r="I269" s="203" t="str">
        <f t="shared" si="43"/>
        <v/>
      </c>
      <c r="J269" s="203" t="str">
        <f t="shared" si="44"/>
        <v/>
      </c>
      <c r="K269" s="176">
        <v>100</v>
      </c>
      <c r="L269" s="176">
        <v>76</v>
      </c>
      <c r="M269" s="203">
        <f t="shared" si="45"/>
        <v>0.76</v>
      </c>
      <c r="N269" s="176">
        <v>150</v>
      </c>
      <c r="O269" s="176">
        <v>0</v>
      </c>
      <c r="P269" s="203">
        <f t="shared" si="46"/>
        <v>0</v>
      </c>
      <c r="Q269" s="203">
        <f t="shared" si="47"/>
        <v>-0.33333333333333337</v>
      </c>
      <c r="R269" s="203" t="str">
        <f t="shared" si="48"/>
        <v/>
      </c>
      <c r="S269" s="203">
        <f t="shared" si="49"/>
        <v>0.76</v>
      </c>
    </row>
    <row r="270" spans="1:19" x14ac:dyDescent="0.25">
      <c r="A270" s="210" t="s">
        <v>354</v>
      </c>
      <c r="B270" s="210">
        <v>0</v>
      </c>
      <c r="C270" s="176">
        <v>0</v>
      </c>
      <c r="D270" s="203" t="str">
        <f t="shared" si="40"/>
        <v/>
      </c>
      <c r="E270" s="176">
        <v>0</v>
      </c>
      <c r="F270" s="176">
        <v>0</v>
      </c>
      <c r="G270" s="203" t="str">
        <f t="shared" si="41"/>
        <v/>
      </c>
      <c r="H270" s="203" t="str">
        <f t="shared" si="42"/>
        <v/>
      </c>
      <c r="I270" s="203" t="str">
        <f t="shared" si="43"/>
        <v/>
      </c>
      <c r="J270" s="203" t="str">
        <f t="shared" si="44"/>
        <v/>
      </c>
      <c r="K270" s="176">
        <v>0</v>
      </c>
      <c r="L270" s="176">
        <v>0</v>
      </c>
      <c r="M270" s="203" t="str">
        <f t="shared" si="45"/>
        <v/>
      </c>
      <c r="N270" s="176">
        <v>116</v>
      </c>
      <c r="O270" s="176">
        <v>73</v>
      </c>
      <c r="P270" s="203">
        <f t="shared" si="46"/>
        <v>0.62931034482758619</v>
      </c>
      <c r="Q270" s="203">
        <f t="shared" si="47"/>
        <v>-1</v>
      </c>
      <c r="R270" s="203">
        <f t="shared" si="48"/>
        <v>-1</v>
      </c>
      <c r="S270" s="203" t="str">
        <f t="shared" si="49"/>
        <v/>
      </c>
    </row>
    <row r="271" spans="1:19" x14ac:dyDescent="0.25">
      <c r="A271" s="210" t="s">
        <v>103</v>
      </c>
      <c r="B271" s="210">
        <v>0</v>
      </c>
      <c r="C271" s="176">
        <v>0</v>
      </c>
      <c r="D271" s="203" t="str">
        <f t="shared" si="40"/>
        <v/>
      </c>
      <c r="E271" s="176">
        <v>0</v>
      </c>
      <c r="F271" s="176">
        <v>0</v>
      </c>
      <c r="G271" s="203" t="str">
        <f t="shared" si="41"/>
        <v/>
      </c>
      <c r="H271" s="203" t="str">
        <f t="shared" si="42"/>
        <v/>
      </c>
      <c r="I271" s="203" t="str">
        <f t="shared" si="43"/>
        <v/>
      </c>
      <c r="J271" s="203" t="str">
        <f t="shared" si="44"/>
        <v/>
      </c>
      <c r="K271" s="176">
        <v>0</v>
      </c>
      <c r="L271" s="176">
        <v>0</v>
      </c>
      <c r="M271" s="203" t="str">
        <f t="shared" si="45"/>
        <v/>
      </c>
      <c r="N271" s="176">
        <v>174</v>
      </c>
      <c r="O271" s="176">
        <v>174</v>
      </c>
      <c r="P271" s="203">
        <f t="shared" si="46"/>
        <v>1</v>
      </c>
      <c r="Q271" s="203">
        <f t="shared" si="47"/>
        <v>-1</v>
      </c>
      <c r="R271" s="203">
        <f t="shared" si="48"/>
        <v>-1</v>
      </c>
      <c r="S271" s="203" t="str">
        <f t="shared" si="49"/>
        <v/>
      </c>
    </row>
    <row r="272" spans="1:19" ht="14.25" thickBot="1" x14ac:dyDescent="0.3">
      <c r="A272" s="210" t="s">
        <v>99</v>
      </c>
      <c r="B272" s="210">
        <v>0</v>
      </c>
      <c r="C272" s="176">
        <v>0</v>
      </c>
      <c r="D272" s="203" t="str">
        <f t="shared" si="40"/>
        <v/>
      </c>
      <c r="E272" s="176">
        <v>0</v>
      </c>
      <c r="F272" s="176">
        <v>0</v>
      </c>
      <c r="G272" s="203" t="str">
        <f t="shared" si="41"/>
        <v/>
      </c>
      <c r="H272" s="203" t="str">
        <f t="shared" si="42"/>
        <v/>
      </c>
      <c r="I272" s="203" t="str">
        <f t="shared" si="43"/>
        <v/>
      </c>
      <c r="J272" s="203" t="str">
        <f t="shared" si="44"/>
        <v/>
      </c>
      <c r="K272" s="176">
        <v>0</v>
      </c>
      <c r="L272" s="176">
        <v>0</v>
      </c>
      <c r="M272" s="203" t="str">
        <f t="shared" si="45"/>
        <v/>
      </c>
      <c r="N272" s="176">
        <v>288</v>
      </c>
      <c r="O272" s="176">
        <v>86</v>
      </c>
      <c r="P272" s="203">
        <f t="shared" si="46"/>
        <v>0.2986111111111111</v>
      </c>
      <c r="Q272" s="203">
        <f t="shared" si="47"/>
        <v>-1</v>
      </c>
      <c r="R272" s="203">
        <f t="shared" si="48"/>
        <v>-1</v>
      </c>
      <c r="S272" s="203" t="str">
        <f t="shared" si="49"/>
        <v/>
      </c>
    </row>
    <row r="273" spans="1:19" ht="16.5" thickTop="1" thickBot="1" x14ac:dyDescent="0.3">
      <c r="A273" s="204" t="s">
        <v>282</v>
      </c>
      <c r="B273" s="284">
        <v>2592</v>
      </c>
      <c r="C273" s="205">
        <v>2318</v>
      </c>
      <c r="D273" s="206">
        <f t="shared" si="40"/>
        <v>0.89429012345679015</v>
      </c>
      <c r="E273" s="207">
        <v>3004</v>
      </c>
      <c r="F273" s="205">
        <v>2715</v>
      </c>
      <c r="G273" s="206">
        <f t="shared" si="41"/>
        <v>0.90379494007989347</v>
      </c>
      <c r="H273" s="206">
        <f t="shared" si="42"/>
        <v>-0.13715046604527292</v>
      </c>
      <c r="I273" s="206">
        <f t="shared" si="43"/>
        <v>-0.14622467771639047</v>
      </c>
      <c r="J273" s="208">
        <f t="shared" si="44"/>
        <v>-9.5048166231033182E-3</v>
      </c>
      <c r="K273" s="209">
        <v>25837</v>
      </c>
      <c r="L273" s="205">
        <v>21961</v>
      </c>
      <c r="M273" s="206">
        <f t="shared" si="45"/>
        <v>0.84998258311723496</v>
      </c>
      <c r="N273" s="207">
        <v>28834</v>
      </c>
      <c r="O273" s="205">
        <v>25517</v>
      </c>
      <c r="P273" s="206">
        <f t="shared" si="46"/>
        <v>0.88496219740584037</v>
      </c>
      <c r="Q273" s="206">
        <f t="shared" si="47"/>
        <v>-0.10393979329957692</v>
      </c>
      <c r="R273" s="206">
        <f t="shared" si="48"/>
        <v>-0.13935807500881769</v>
      </c>
      <c r="S273" s="208">
        <f t="shared" si="49"/>
        <v>-3.497961428860541E-2</v>
      </c>
    </row>
    <row r="274" spans="1:19" ht="15" thickTop="1" thickBot="1" x14ac:dyDescent="0.3">
      <c r="A274" s="210" t="s">
        <v>351</v>
      </c>
      <c r="B274" s="210">
        <v>2592</v>
      </c>
      <c r="C274" s="176">
        <v>2318</v>
      </c>
      <c r="D274" s="203">
        <f t="shared" si="40"/>
        <v>0.89429012345679015</v>
      </c>
      <c r="E274" s="176">
        <v>3004</v>
      </c>
      <c r="F274" s="176">
        <v>2715</v>
      </c>
      <c r="G274" s="203">
        <f t="shared" si="41"/>
        <v>0.90379494007989347</v>
      </c>
      <c r="H274" s="203">
        <f t="shared" si="42"/>
        <v>-0.13715046604527292</v>
      </c>
      <c r="I274" s="203">
        <f t="shared" si="43"/>
        <v>-0.14622467771639047</v>
      </c>
      <c r="J274" s="203">
        <f t="shared" si="44"/>
        <v>-9.5048166231033182E-3</v>
      </c>
      <c r="K274" s="176">
        <v>25837</v>
      </c>
      <c r="L274" s="176">
        <v>21961</v>
      </c>
      <c r="M274" s="203">
        <f t="shared" si="45"/>
        <v>0.84998258311723496</v>
      </c>
      <c r="N274" s="176">
        <v>28834</v>
      </c>
      <c r="O274" s="176">
        <v>25517</v>
      </c>
      <c r="P274" s="203">
        <f t="shared" si="46"/>
        <v>0.88496219740584037</v>
      </c>
      <c r="Q274" s="203">
        <f t="shared" si="47"/>
        <v>-0.10393979329957692</v>
      </c>
      <c r="R274" s="203">
        <f t="shared" si="48"/>
        <v>-0.13935807500881769</v>
      </c>
      <c r="S274" s="203">
        <f t="shared" si="49"/>
        <v>-3.497961428860541E-2</v>
      </c>
    </row>
    <row r="275" spans="1:19" ht="16.5" thickTop="1" thickBot="1" x14ac:dyDescent="0.3">
      <c r="A275" s="204" t="s">
        <v>289</v>
      </c>
      <c r="B275" s="284">
        <v>2468</v>
      </c>
      <c r="C275" s="205">
        <v>1595</v>
      </c>
      <c r="D275" s="206">
        <f t="shared" si="40"/>
        <v>0.64627228525121561</v>
      </c>
      <c r="E275" s="207">
        <v>0</v>
      </c>
      <c r="F275" s="205">
        <v>0</v>
      </c>
      <c r="G275" s="206" t="str">
        <f t="shared" si="41"/>
        <v/>
      </c>
      <c r="H275" s="206" t="str">
        <f t="shared" si="42"/>
        <v/>
      </c>
      <c r="I275" s="206" t="str">
        <f t="shared" si="43"/>
        <v/>
      </c>
      <c r="J275" s="208" t="str">
        <f t="shared" si="44"/>
        <v/>
      </c>
      <c r="K275" s="209">
        <v>6558</v>
      </c>
      <c r="L275" s="205">
        <v>4782</v>
      </c>
      <c r="M275" s="206">
        <f t="shared" si="45"/>
        <v>0.72918572735590115</v>
      </c>
      <c r="N275" s="207">
        <v>0</v>
      </c>
      <c r="O275" s="205">
        <v>0</v>
      </c>
      <c r="P275" s="206" t="str">
        <f t="shared" si="46"/>
        <v/>
      </c>
      <c r="Q275" s="206" t="str">
        <f t="shared" si="47"/>
        <v/>
      </c>
      <c r="R275" s="206" t="str">
        <f t="shared" si="48"/>
        <v/>
      </c>
      <c r="S275" s="208" t="str">
        <f t="shared" si="49"/>
        <v/>
      </c>
    </row>
    <row r="276" spans="1:19" ht="15" thickTop="1" thickBot="1" x14ac:dyDescent="0.3">
      <c r="A276" s="210" t="s">
        <v>350</v>
      </c>
      <c r="B276" s="210">
        <v>2468</v>
      </c>
      <c r="C276" s="176">
        <v>1595</v>
      </c>
      <c r="D276" s="203">
        <f t="shared" si="40"/>
        <v>0.64627228525121561</v>
      </c>
      <c r="E276" s="176">
        <v>0</v>
      </c>
      <c r="F276" s="176">
        <v>0</v>
      </c>
      <c r="G276" s="203" t="str">
        <f t="shared" si="41"/>
        <v/>
      </c>
      <c r="H276" s="203" t="str">
        <f t="shared" si="42"/>
        <v/>
      </c>
      <c r="I276" s="203" t="str">
        <f t="shared" si="43"/>
        <v/>
      </c>
      <c r="J276" s="203" t="str">
        <f t="shared" si="44"/>
        <v/>
      </c>
      <c r="K276" s="176">
        <v>6558</v>
      </c>
      <c r="L276" s="176">
        <v>4782</v>
      </c>
      <c r="M276" s="203">
        <f t="shared" si="45"/>
        <v>0.72918572735590115</v>
      </c>
      <c r="N276" s="176">
        <v>0</v>
      </c>
      <c r="O276" s="176">
        <v>0</v>
      </c>
      <c r="P276" s="203" t="str">
        <f t="shared" si="46"/>
        <v/>
      </c>
      <c r="Q276" s="203" t="str">
        <f t="shared" si="47"/>
        <v/>
      </c>
      <c r="R276" s="203" t="str">
        <f t="shared" si="48"/>
        <v/>
      </c>
      <c r="S276" s="203" t="str">
        <f t="shared" si="49"/>
        <v/>
      </c>
    </row>
    <row r="277" spans="1:19" ht="16.5" thickTop="1" thickBot="1" x14ac:dyDescent="0.3">
      <c r="A277" s="204" t="s">
        <v>274</v>
      </c>
      <c r="B277" s="284">
        <v>2390</v>
      </c>
      <c r="C277" s="205">
        <v>1614</v>
      </c>
      <c r="D277" s="206">
        <f t="shared" si="40"/>
        <v>0.67531380753138071</v>
      </c>
      <c r="E277" s="207">
        <v>1560</v>
      </c>
      <c r="F277" s="205">
        <v>1290</v>
      </c>
      <c r="G277" s="206">
        <f t="shared" si="41"/>
        <v>0.82692307692307687</v>
      </c>
      <c r="H277" s="206">
        <f t="shared" si="42"/>
        <v>0.53205128205128216</v>
      </c>
      <c r="I277" s="206">
        <f t="shared" si="43"/>
        <v>0.25116279069767433</v>
      </c>
      <c r="J277" s="208">
        <f t="shared" si="44"/>
        <v>-0.15160926939169617</v>
      </c>
      <c r="K277" s="209">
        <v>23113</v>
      </c>
      <c r="L277" s="205">
        <v>16159</v>
      </c>
      <c r="M277" s="206">
        <f t="shared" si="45"/>
        <v>0.69913035953792235</v>
      </c>
      <c r="N277" s="207">
        <v>14954</v>
      </c>
      <c r="O277" s="205">
        <v>10707</v>
      </c>
      <c r="P277" s="206">
        <f t="shared" si="46"/>
        <v>0.71599572020863977</v>
      </c>
      <c r="Q277" s="206">
        <f t="shared" si="47"/>
        <v>0.54560652668182419</v>
      </c>
      <c r="R277" s="206">
        <f t="shared" si="48"/>
        <v>0.50919958905389007</v>
      </c>
      <c r="S277" s="208">
        <f t="shared" si="49"/>
        <v>-1.6865360670717422E-2</v>
      </c>
    </row>
    <row r="278" spans="1:19" ht="15" thickTop="1" thickBot="1" x14ac:dyDescent="0.3">
      <c r="A278" s="210" t="s">
        <v>350</v>
      </c>
      <c r="B278" s="210">
        <v>2390</v>
      </c>
      <c r="C278" s="176">
        <v>1614</v>
      </c>
      <c r="D278" s="203">
        <f t="shared" si="40"/>
        <v>0.67531380753138071</v>
      </c>
      <c r="E278" s="176">
        <v>1560</v>
      </c>
      <c r="F278" s="176">
        <v>1290</v>
      </c>
      <c r="G278" s="203">
        <f t="shared" si="41"/>
        <v>0.82692307692307687</v>
      </c>
      <c r="H278" s="203">
        <f t="shared" si="42"/>
        <v>0.53205128205128216</v>
      </c>
      <c r="I278" s="203">
        <f t="shared" si="43"/>
        <v>0.25116279069767433</v>
      </c>
      <c r="J278" s="203">
        <f t="shared" si="44"/>
        <v>-0.15160926939169617</v>
      </c>
      <c r="K278" s="176">
        <v>23113</v>
      </c>
      <c r="L278" s="176">
        <v>16159</v>
      </c>
      <c r="M278" s="203">
        <f t="shared" si="45"/>
        <v>0.69913035953792235</v>
      </c>
      <c r="N278" s="176">
        <v>14954</v>
      </c>
      <c r="O278" s="176">
        <v>10707</v>
      </c>
      <c r="P278" s="203">
        <f t="shared" si="46"/>
        <v>0.71599572020863977</v>
      </c>
      <c r="Q278" s="203">
        <f t="shared" si="47"/>
        <v>0.54560652668182419</v>
      </c>
      <c r="R278" s="203">
        <f t="shared" si="48"/>
        <v>0.50919958905389007</v>
      </c>
      <c r="S278" s="203">
        <f t="shared" si="49"/>
        <v>-1.6865360670717422E-2</v>
      </c>
    </row>
    <row r="279" spans="1:19" ht="16.5" thickTop="1" thickBot="1" x14ac:dyDescent="0.3">
      <c r="A279" s="204" t="s">
        <v>299</v>
      </c>
      <c r="B279" s="284">
        <v>2372</v>
      </c>
      <c r="C279" s="205">
        <v>1813</v>
      </c>
      <c r="D279" s="206">
        <f t="shared" si="40"/>
        <v>0.76433389544688024</v>
      </c>
      <c r="E279" s="207">
        <v>0</v>
      </c>
      <c r="F279" s="205">
        <v>0</v>
      </c>
      <c r="G279" s="206" t="str">
        <f t="shared" si="41"/>
        <v/>
      </c>
      <c r="H279" s="206" t="str">
        <f t="shared" si="42"/>
        <v/>
      </c>
      <c r="I279" s="206" t="str">
        <f t="shared" si="43"/>
        <v/>
      </c>
      <c r="J279" s="208" t="str">
        <f t="shared" si="44"/>
        <v/>
      </c>
      <c r="K279" s="209">
        <v>5579</v>
      </c>
      <c r="L279" s="205">
        <v>4484</v>
      </c>
      <c r="M279" s="206">
        <f t="shared" si="45"/>
        <v>0.80372826671446496</v>
      </c>
      <c r="N279" s="207">
        <v>0</v>
      </c>
      <c r="O279" s="205">
        <v>0</v>
      </c>
      <c r="P279" s="206" t="str">
        <f t="shared" si="46"/>
        <v/>
      </c>
      <c r="Q279" s="206" t="str">
        <f t="shared" si="47"/>
        <v/>
      </c>
      <c r="R279" s="206" t="str">
        <f t="shared" si="48"/>
        <v/>
      </c>
      <c r="S279" s="208" t="str">
        <f t="shared" si="49"/>
        <v/>
      </c>
    </row>
    <row r="280" spans="1:19" ht="15" thickTop="1" thickBot="1" x14ac:dyDescent="0.3">
      <c r="A280" s="210" t="s">
        <v>350</v>
      </c>
      <c r="B280" s="210">
        <v>2372</v>
      </c>
      <c r="C280" s="176">
        <v>1813</v>
      </c>
      <c r="D280" s="203">
        <f t="shared" si="40"/>
        <v>0.76433389544688024</v>
      </c>
      <c r="E280" s="176">
        <v>0</v>
      </c>
      <c r="F280" s="176">
        <v>0</v>
      </c>
      <c r="G280" s="203" t="str">
        <f t="shared" si="41"/>
        <v/>
      </c>
      <c r="H280" s="203" t="str">
        <f t="shared" si="42"/>
        <v/>
      </c>
      <c r="I280" s="203" t="str">
        <f t="shared" si="43"/>
        <v/>
      </c>
      <c r="J280" s="203" t="str">
        <f t="shared" si="44"/>
        <v/>
      </c>
      <c r="K280" s="176">
        <v>5579</v>
      </c>
      <c r="L280" s="176">
        <v>4484</v>
      </c>
      <c r="M280" s="203">
        <f t="shared" si="45"/>
        <v>0.80372826671446496</v>
      </c>
      <c r="N280" s="176">
        <v>0</v>
      </c>
      <c r="O280" s="176">
        <v>0</v>
      </c>
      <c r="P280" s="203" t="str">
        <f t="shared" si="46"/>
        <v/>
      </c>
      <c r="Q280" s="203" t="str">
        <f t="shared" si="47"/>
        <v/>
      </c>
      <c r="R280" s="203" t="str">
        <f t="shared" si="48"/>
        <v/>
      </c>
      <c r="S280" s="203" t="str">
        <f t="shared" si="49"/>
        <v/>
      </c>
    </row>
    <row r="281" spans="1:19" ht="16.5" thickTop="1" thickBot="1" x14ac:dyDescent="0.3">
      <c r="A281" s="204" t="s">
        <v>284</v>
      </c>
      <c r="B281" s="284">
        <v>2356</v>
      </c>
      <c r="C281" s="205">
        <v>1417</v>
      </c>
      <c r="D281" s="206">
        <f t="shared" si="40"/>
        <v>0.60144312393887944</v>
      </c>
      <c r="E281" s="207">
        <v>0</v>
      </c>
      <c r="F281" s="205">
        <v>0</v>
      </c>
      <c r="G281" s="206" t="str">
        <f t="shared" si="41"/>
        <v/>
      </c>
      <c r="H281" s="206" t="str">
        <f t="shared" si="42"/>
        <v/>
      </c>
      <c r="I281" s="206" t="str">
        <f t="shared" si="43"/>
        <v/>
      </c>
      <c r="J281" s="208" t="str">
        <f t="shared" si="44"/>
        <v/>
      </c>
      <c r="K281" s="209">
        <v>6284</v>
      </c>
      <c r="L281" s="205">
        <v>4336</v>
      </c>
      <c r="M281" s="206">
        <f t="shared" si="45"/>
        <v>0.69000636537237425</v>
      </c>
      <c r="N281" s="207">
        <v>0</v>
      </c>
      <c r="O281" s="205">
        <v>0</v>
      </c>
      <c r="P281" s="206" t="str">
        <f t="shared" si="46"/>
        <v/>
      </c>
      <c r="Q281" s="206" t="str">
        <f t="shared" si="47"/>
        <v/>
      </c>
      <c r="R281" s="206" t="str">
        <f t="shared" si="48"/>
        <v/>
      </c>
      <c r="S281" s="208" t="str">
        <f t="shared" si="49"/>
        <v/>
      </c>
    </row>
    <row r="282" spans="1:19" ht="15" thickTop="1" thickBot="1" x14ac:dyDescent="0.3">
      <c r="A282" s="210" t="s">
        <v>350</v>
      </c>
      <c r="B282" s="210">
        <v>2356</v>
      </c>
      <c r="C282" s="176">
        <v>1417</v>
      </c>
      <c r="D282" s="203">
        <f t="shared" si="40"/>
        <v>0.60144312393887944</v>
      </c>
      <c r="E282" s="176">
        <v>0</v>
      </c>
      <c r="F282" s="176">
        <v>0</v>
      </c>
      <c r="G282" s="203" t="str">
        <f t="shared" si="41"/>
        <v/>
      </c>
      <c r="H282" s="203" t="str">
        <f t="shared" si="42"/>
        <v/>
      </c>
      <c r="I282" s="203" t="str">
        <f t="shared" si="43"/>
        <v/>
      </c>
      <c r="J282" s="203" t="str">
        <f t="shared" si="44"/>
        <v/>
      </c>
      <c r="K282" s="176">
        <v>6284</v>
      </c>
      <c r="L282" s="176">
        <v>4336</v>
      </c>
      <c r="M282" s="203">
        <f t="shared" si="45"/>
        <v>0.69000636537237425</v>
      </c>
      <c r="N282" s="176">
        <v>0</v>
      </c>
      <c r="O282" s="176">
        <v>0</v>
      </c>
      <c r="P282" s="203" t="str">
        <f t="shared" si="46"/>
        <v/>
      </c>
      <c r="Q282" s="203" t="str">
        <f t="shared" si="47"/>
        <v/>
      </c>
      <c r="R282" s="203" t="str">
        <f t="shared" si="48"/>
        <v/>
      </c>
      <c r="S282" s="203" t="str">
        <f t="shared" si="49"/>
        <v/>
      </c>
    </row>
    <row r="283" spans="1:19" ht="16.5" thickTop="1" thickBot="1" x14ac:dyDescent="0.3">
      <c r="A283" s="204" t="s">
        <v>278</v>
      </c>
      <c r="B283" s="284">
        <v>2280</v>
      </c>
      <c r="C283" s="205">
        <v>1852</v>
      </c>
      <c r="D283" s="206">
        <f t="shared" si="40"/>
        <v>0.81228070175438594</v>
      </c>
      <c r="E283" s="207">
        <v>3203</v>
      </c>
      <c r="F283" s="205">
        <v>2627</v>
      </c>
      <c r="G283" s="206">
        <f t="shared" si="41"/>
        <v>0.82016859194505154</v>
      </c>
      <c r="H283" s="206">
        <f t="shared" si="42"/>
        <v>-0.28816734311582892</v>
      </c>
      <c r="I283" s="206">
        <f t="shared" si="43"/>
        <v>-0.29501332318233731</v>
      </c>
      <c r="J283" s="208">
        <f t="shared" si="44"/>
        <v>-7.8878901906656029E-3</v>
      </c>
      <c r="K283" s="209">
        <v>21960</v>
      </c>
      <c r="L283" s="205">
        <v>18487</v>
      </c>
      <c r="M283" s="206">
        <f t="shared" si="45"/>
        <v>0.84184881602914385</v>
      </c>
      <c r="N283" s="207">
        <v>29185</v>
      </c>
      <c r="O283" s="205">
        <v>23516</v>
      </c>
      <c r="P283" s="206">
        <f t="shared" si="46"/>
        <v>0.80575638170292962</v>
      </c>
      <c r="Q283" s="206">
        <f t="shared" si="47"/>
        <v>-0.24755867740277537</v>
      </c>
      <c r="R283" s="206">
        <f t="shared" si="48"/>
        <v>-0.21385439700629361</v>
      </c>
      <c r="S283" s="208">
        <f t="shared" si="49"/>
        <v>3.6092434326214229E-2</v>
      </c>
    </row>
    <row r="284" spans="1:19" ht="14.25" thickTop="1" x14ac:dyDescent="0.25">
      <c r="A284" s="210" t="s">
        <v>351</v>
      </c>
      <c r="B284" s="210">
        <v>2280</v>
      </c>
      <c r="C284" s="176">
        <v>1852</v>
      </c>
      <c r="D284" s="203">
        <f t="shared" si="40"/>
        <v>0.81228070175438594</v>
      </c>
      <c r="E284" s="176">
        <v>1920</v>
      </c>
      <c r="F284" s="176">
        <v>1510</v>
      </c>
      <c r="G284" s="203">
        <f t="shared" si="41"/>
        <v>0.78645833333333337</v>
      </c>
      <c r="H284" s="203">
        <f t="shared" si="42"/>
        <v>0.1875</v>
      </c>
      <c r="I284" s="203">
        <f t="shared" si="43"/>
        <v>0.22649006622516565</v>
      </c>
      <c r="J284" s="203">
        <f t="shared" si="44"/>
        <v>2.5822368421052566E-2</v>
      </c>
      <c r="K284" s="176">
        <v>18664</v>
      </c>
      <c r="L284" s="176">
        <v>15796</v>
      </c>
      <c r="M284" s="203">
        <f t="shared" si="45"/>
        <v>0.84633519074153452</v>
      </c>
      <c r="N284" s="176">
        <v>18327</v>
      </c>
      <c r="O284" s="176">
        <v>14483</v>
      </c>
      <c r="P284" s="203">
        <f t="shared" si="46"/>
        <v>0.79025481529983088</v>
      </c>
      <c r="Q284" s="203">
        <f t="shared" si="47"/>
        <v>1.8388170458885744E-2</v>
      </c>
      <c r="R284" s="203">
        <f t="shared" si="48"/>
        <v>9.0658012842643076E-2</v>
      </c>
      <c r="S284" s="203">
        <f t="shared" si="49"/>
        <v>5.6080375441703634E-2</v>
      </c>
    </row>
    <row r="285" spans="1:19" ht="14.25" thickBot="1" x14ac:dyDescent="0.3">
      <c r="A285" s="210" t="s">
        <v>354</v>
      </c>
      <c r="B285" s="210">
        <v>0</v>
      </c>
      <c r="C285" s="176">
        <v>0</v>
      </c>
      <c r="D285" s="203" t="str">
        <f t="shared" si="40"/>
        <v/>
      </c>
      <c r="E285" s="176">
        <v>1283</v>
      </c>
      <c r="F285" s="176">
        <v>1117</v>
      </c>
      <c r="G285" s="203">
        <f t="shared" si="41"/>
        <v>0.87061574434918165</v>
      </c>
      <c r="H285" s="203">
        <f t="shared" si="42"/>
        <v>-1</v>
      </c>
      <c r="I285" s="203">
        <f t="shared" si="43"/>
        <v>-1</v>
      </c>
      <c r="J285" s="203" t="str">
        <f t="shared" si="44"/>
        <v/>
      </c>
      <c r="K285" s="176">
        <v>3296</v>
      </c>
      <c r="L285" s="176">
        <v>2691</v>
      </c>
      <c r="M285" s="203">
        <f t="shared" si="45"/>
        <v>0.81644417475728159</v>
      </c>
      <c r="N285" s="176">
        <v>10858</v>
      </c>
      <c r="O285" s="176">
        <v>9033</v>
      </c>
      <c r="P285" s="203">
        <f t="shared" si="46"/>
        <v>0.83192116411862227</v>
      </c>
      <c r="Q285" s="203">
        <f t="shared" si="47"/>
        <v>-0.69644501749861853</v>
      </c>
      <c r="R285" s="203">
        <f t="shared" si="48"/>
        <v>-0.70209232813018929</v>
      </c>
      <c r="S285" s="203">
        <f t="shared" si="49"/>
        <v>-1.5476989361340676E-2</v>
      </c>
    </row>
    <row r="286" spans="1:19" ht="16.5" thickTop="1" thickBot="1" x14ac:dyDescent="0.3">
      <c r="A286" s="204" t="s">
        <v>275</v>
      </c>
      <c r="B286" s="284">
        <v>2250</v>
      </c>
      <c r="C286" s="205">
        <v>1665</v>
      </c>
      <c r="D286" s="206">
        <f t="shared" si="40"/>
        <v>0.74</v>
      </c>
      <c r="E286" s="207">
        <v>2400</v>
      </c>
      <c r="F286" s="205">
        <v>1462</v>
      </c>
      <c r="G286" s="206">
        <f t="shared" si="41"/>
        <v>0.60916666666666663</v>
      </c>
      <c r="H286" s="206">
        <f t="shared" si="42"/>
        <v>-6.25E-2</v>
      </c>
      <c r="I286" s="206">
        <f t="shared" si="43"/>
        <v>0.13885088919288635</v>
      </c>
      <c r="J286" s="208">
        <f t="shared" si="44"/>
        <v>0.13083333333333336</v>
      </c>
      <c r="K286" s="209">
        <v>13947</v>
      </c>
      <c r="L286" s="205">
        <v>10129</v>
      </c>
      <c r="M286" s="206">
        <f t="shared" si="45"/>
        <v>0.72624937262493727</v>
      </c>
      <c r="N286" s="207">
        <v>4049</v>
      </c>
      <c r="O286" s="205">
        <v>2558</v>
      </c>
      <c r="P286" s="206">
        <f t="shared" si="46"/>
        <v>0.63176092862435174</v>
      </c>
      <c r="Q286" s="206">
        <f t="shared" si="47"/>
        <v>2.4445542109162757</v>
      </c>
      <c r="R286" s="206">
        <f t="shared" si="48"/>
        <v>2.9597341673182171</v>
      </c>
      <c r="S286" s="208">
        <f t="shared" si="49"/>
        <v>9.4488444000585536E-2</v>
      </c>
    </row>
    <row r="287" spans="1:19" ht="15" thickTop="1" thickBot="1" x14ac:dyDescent="0.3">
      <c r="A287" s="210" t="s">
        <v>84</v>
      </c>
      <c r="B287" s="210">
        <v>2250</v>
      </c>
      <c r="C287" s="176">
        <v>1665</v>
      </c>
      <c r="D287" s="203">
        <f t="shared" si="40"/>
        <v>0.74</v>
      </c>
      <c r="E287" s="176">
        <v>2400</v>
      </c>
      <c r="F287" s="176">
        <v>1462</v>
      </c>
      <c r="G287" s="203">
        <f t="shared" si="41"/>
        <v>0.60916666666666663</v>
      </c>
      <c r="H287" s="203">
        <f t="shared" si="42"/>
        <v>-6.25E-2</v>
      </c>
      <c r="I287" s="203">
        <f t="shared" si="43"/>
        <v>0.13885088919288635</v>
      </c>
      <c r="J287" s="203">
        <f t="shared" si="44"/>
        <v>0.13083333333333336</v>
      </c>
      <c r="K287" s="176">
        <v>13947</v>
      </c>
      <c r="L287" s="176">
        <v>10129</v>
      </c>
      <c r="M287" s="203">
        <f t="shared" si="45"/>
        <v>0.72624937262493727</v>
      </c>
      <c r="N287" s="176">
        <v>4049</v>
      </c>
      <c r="O287" s="176">
        <v>2558</v>
      </c>
      <c r="P287" s="203">
        <f t="shared" si="46"/>
        <v>0.63176092862435174</v>
      </c>
      <c r="Q287" s="203">
        <f t="shared" si="47"/>
        <v>2.4445542109162757</v>
      </c>
      <c r="R287" s="203">
        <f t="shared" si="48"/>
        <v>2.9597341673182171</v>
      </c>
      <c r="S287" s="203">
        <f t="shared" si="49"/>
        <v>9.4488444000585536E-2</v>
      </c>
    </row>
    <row r="288" spans="1:19" ht="16.5" thickTop="1" thickBot="1" x14ac:dyDescent="0.3">
      <c r="A288" s="204" t="s">
        <v>283</v>
      </c>
      <c r="B288" s="284">
        <v>2250</v>
      </c>
      <c r="C288" s="205">
        <v>1756</v>
      </c>
      <c r="D288" s="206">
        <f t="shared" si="40"/>
        <v>0.7804444444444445</v>
      </c>
      <c r="E288" s="207">
        <v>0</v>
      </c>
      <c r="F288" s="205">
        <v>0</v>
      </c>
      <c r="G288" s="206" t="str">
        <f t="shared" si="41"/>
        <v/>
      </c>
      <c r="H288" s="206" t="str">
        <f t="shared" si="42"/>
        <v/>
      </c>
      <c r="I288" s="206" t="str">
        <f t="shared" si="43"/>
        <v/>
      </c>
      <c r="J288" s="208" t="str">
        <f t="shared" si="44"/>
        <v/>
      </c>
      <c r="K288" s="209">
        <v>9138</v>
      </c>
      <c r="L288" s="205">
        <v>7278</v>
      </c>
      <c r="M288" s="206">
        <f t="shared" si="45"/>
        <v>0.79645436638214051</v>
      </c>
      <c r="N288" s="207">
        <v>294</v>
      </c>
      <c r="O288" s="205">
        <v>115</v>
      </c>
      <c r="P288" s="206">
        <f t="shared" si="46"/>
        <v>0.391156462585034</v>
      </c>
      <c r="Q288" s="206">
        <f t="shared" si="47"/>
        <v>30.081632653061224</v>
      </c>
      <c r="R288" s="206">
        <f t="shared" si="48"/>
        <v>62.286956521739128</v>
      </c>
      <c r="S288" s="208">
        <f t="shared" si="49"/>
        <v>0.40529790379710651</v>
      </c>
    </row>
    <row r="289" spans="1:19" ht="14.25" thickTop="1" x14ac:dyDescent="0.25">
      <c r="A289" s="210" t="s">
        <v>84</v>
      </c>
      <c r="B289" s="210">
        <v>2250</v>
      </c>
      <c r="C289" s="176">
        <v>1756</v>
      </c>
      <c r="D289" s="203">
        <f t="shared" si="40"/>
        <v>0.7804444444444445</v>
      </c>
      <c r="E289" s="176">
        <v>0</v>
      </c>
      <c r="F289" s="176">
        <v>0</v>
      </c>
      <c r="G289" s="203" t="str">
        <f t="shared" si="41"/>
        <v/>
      </c>
      <c r="H289" s="203" t="str">
        <f t="shared" si="42"/>
        <v/>
      </c>
      <c r="I289" s="203" t="str">
        <f t="shared" si="43"/>
        <v/>
      </c>
      <c r="J289" s="203" t="str">
        <f t="shared" si="44"/>
        <v/>
      </c>
      <c r="K289" s="176">
        <v>8790</v>
      </c>
      <c r="L289" s="176">
        <v>7011</v>
      </c>
      <c r="M289" s="203">
        <f t="shared" si="45"/>
        <v>0.79761092150170654</v>
      </c>
      <c r="N289" s="176">
        <v>150</v>
      </c>
      <c r="O289" s="176">
        <v>0</v>
      </c>
      <c r="P289" s="203">
        <f t="shared" si="46"/>
        <v>0</v>
      </c>
      <c r="Q289" s="203">
        <f t="shared" si="47"/>
        <v>57.6</v>
      </c>
      <c r="R289" s="203" t="str">
        <f t="shared" si="48"/>
        <v/>
      </c>
      <c r="S289" s="203">
        <f t="shared" si="49"/>
        <v>0.79761092150170654</v>
      </c>
    </row>
    <row r="290" spans="1:19" ht="14.25" thickBot="1" x14ac:dyDescent="0.3">
      <c r="A290" s="210" t="s">
        <v>103</v>
      </c>
      <c r="B290" s="210">
        <v>0</v>
      </c>
      <c r="C290" s="176">
        <v>0</v>
      </c>
      <c r="D290" s="203" t="str">
        <f t="shared" si="40"/>
        <v/>
      </c>
      <c r="E290" s="176">
        <v>0</v>
      </c>
      <c r="F290" s="176">
        <v>0</v>
      </c>
      <c r="G290" s="203" t="str">
        <f t="shared" si="41"/>
        <v/>
      </c>
      <c r="H290" s="203" t="str">
        <f t="shared" si="42"/>
        <v/>
      </c>
      <c r="I290" s="203" t="str">
        <f t="shared" si="43"/>
        <v/>
      </c>
      <c r="J290" s="203" t="str">
        <f t="shared" si="44"/>
        <v/>
      </c>
      <c r="K290" s="176">
        <v>348</v>
      </c>
      <c r="L290" s="176">
        <v>267</v>
      </c>
      <c r="M290" s="203">
        <f t="shared" si="45"/>
        <v>0.76724137931034486</v>
      </c>
      <c r="N290" s="176">
        <v>144</v>
      </c>
      <c r="O290" s="176">
        <v>115</v>
      </c>
      <c r="P290" s="203">
        <f t="shared" si="46"/>
        <v>0.79861111111111116</v>
      </c>
      <c r="Q290" s="203">
        <f t="shared" si="47"/>
        <v>1.4166666666666665</v>
      </c>
      <c r="R290" s="203">
        <f t="shared" si="48"/>
        <v>1.3217391304347825</v>
      </c>
      <c r="S290" s="203">
        <f t="shared" si="49"/>
        <v>-3.1369731800766298E-2</v>
      </c>
    </row>
    <row r="291" spans="1:19" ht="16.5" thickTop="1" thickBot="1" x14ac:dyDescent="0.3">
      <c r="A291" s="204" t="s">
        <v>279</v>
      </c>
      <c r="B291" s="284">
        <v>2235</v>
      </c>
      <c r="C291" s="205">
        <v>1887</v>
      </c>
      <c r="D291" s="206">
        <f t="shared" si="40"/>
        <v>0.84429530201342284</v>
      </c>
      <c r="E291" s="207">
        <v>1370</v>
      </c>
      <c r="F291" s="205">
        <v>1180</v>
      </c>
      <c r="G291" s="206">
        <f t="shared" si="41"/>
        <v>0.86131386861313863</v>
      </c>
      <c r="H291" s="206">
        <f t="shared" si="42"/>
        <v>0.63138686131386867</v>
      </c>
      <c r="I291" s="206">
        <f t="shared" si="43"/>
        <v>0.5991525423728814</v>
      </c>
      <c r="J291" s="208">
        <f t="shared" si="44"/>
        <v>-1.701856659971579E-2</v>
      </c>
      <c r="K291" s="209">
        <v>20324</v>
      </c>
      <c r="L291" s="205">
        <v>17636</v>
      </c>
      <c r="M291" s="206">
        <f t="shared" si="45"/>
        <v>0.86774257036016533</v>
      </c>
      <c r="N291" s="207">
        <v>12613</v>
      </c>
      <c r="O291" s="205">
        <v>10504</v>
      </c>
      <c r="P291" s="206">
        <f t="shared" si="46"/>
        <v>0.83279156425909773</v>
      </c>
      <c r="Q291" s="206">
        <f t="shared" si="47"/>
        <v>0.61135336557520015</v>
      </c>
      <c r="R291" s="206">
        <f t="shared" si="48"/>
        <v>0.67897943640517888</v>
      </c>
      <c r="S291" s="208">
        <f t="shared" si="49"/>
        <v>3.4951006101067605E-2</v>
      </c>
    </row>
    <row r="292" spans="1:19" ht="15" thickTop="1" thickBot="1" x14ac:dyDescent="0.3">
      <c r="A292" s="210" t="s">
        <v>351</v>
      </c>
      <c r="B292" s="210">
        <v>2235</v>
      </c>
      <c r="C292" s="176">
        <v>1887</v>
      </c>
      <c r="D292" s="203">
        <f t="shared" si="40"/>
        <v>0.84429530201342284</v>
      </c>
      <c r="E292" s="176">
        <v>1370</v>
      </c>
      <c r="F292" s="176">
        <v>1180</v>
      </c>
      <c r="G292" s="203">
        <f t="shared" si="41"/>
        <v>0.86131386861313863</v>
      </c>
      <c r="H292" s="203">
        <f t="shared" si="42"/>
        <v>0.63138686131386867</v>
      </c>
      <c r="I292" s="203">
        <f t="shared" si="43"/>
        <v>0.5991525423728814</v>
      </c>
      <c r="J292" s="203">
        <f t="shared" si="44"/>
        <v>-1.701856659971579E-2</v>
      </c>
      <c r="K292" s="176">
        <v>20324</v>
      </c>
      <c r="L292" s="176">
        <v>17636</v>
      </c>
      <c r="M292" s="203">
        <f t="shared" si="45"/>
        <v>0.86774257036016533</v>
      </c>
      <c r="N292" s="176">
        <v>12613</v>
      </c>
      <c r="O292" s="176">
        <v>10504</v>
      </c>
      <c r="P292" s="203">
        <f t="shared" si="46"/>
        <v>0.83279156425909773</v>
      </c>
      <c r="Q292" s="203">
        <f t="shared" si="47"/>
        <v>0.61135336557520015</v>
      </c>
      <c r="R292" s="203">
        <f t="shared" si="48"/>
        <v>0.67897943640517888</v>
      </c>
      <c r="S292" s="203">
        <f t="shared" si="49"/>
        <v>3.4951006101067605E-2</v>
      </c>
    </row>
    <row r="293" spans="1:19" ht="16.5" thickTop="1" thickBot="1" x14ac:dyDescent="0.3">
      <c r="A293" s="204" t="s">
        <v>280</v>
      </c>
      <c r="B293" s="284">
        <v>2188</v>
      </c>
      <c r="C293" s="205">
        <v>1647</v>
      </c>
      <c r="D293" s="206">
        <f t="shared" si="40"/>
        <v>0.75274223034734922</v>
      </c>
      <c r="E293" s="207">
        <v>2198</v>
      </c>
      <c r="F293" s="205">
        <v>1748</v>
      </c>
      <c r="G293" s="206">
        <f t="shared" si="41"/>
        <v>0.79526842584167423</v>
      </c>
      <c r="H293" s="206">
        <f t="shared" si="42"/>
        <v>-4.5495905368516665E-3</v>
      </c>
      <c r="I293" s="206">
        <f t="shared" si="43"/>
        <v>-5.7780320366132676E-2</v>
      </c>
      <c r="J293" s="208">
        <f t="shared" si="44"/>
        <v>-4.2526195494325014E-2</v>
      </c>
      <c r="K293" s="209">
        <v>21867</v>
      </c>
      <c r="L293" s="205">
        <v>16492</v>
      </c>
      <c r="M293" s="206">
        <f t="shared" si="45"/>
        <v>0.75419582018566789</v>
      </c>
      <c r="N293" s="207">
        <v>19236</v>
      </c>
      <c r="O293" s="205">
        <v>14600</v>
      </c>
      <c r="P293" s="206">
        <f t="shared" si="46"/>
        <v>0.75899355375337907</v>
      </c>
      <c r="Q293" s="206">
        <f t="shared" si="47"/>
        <v>0.13677479725514652</v>
      </c>
      <c r="R293" s="206">
        <f t="shared" si="48"/>
        <v>0.12958904109589042</v>
      </c>
      <c r="S293" s="208">
        <f t="shared" si="49"/>
        <v>-4.7977335677111821E-3</v>
      </c>
    </row>
    <row r="294" spans="1:19" ht="15" thickTop="1" thickBot="1" x14ac:dyDescent="0.3">
      <c r="A294" s="210" t="s">
        <v>350</v>
      </c>
      <c r="B294" s="210">
        <v>2188</v>
      </c>
      <c r="C294" s="176">
        <v>1647</v>
      </c>
      <c r="D294" s="203">
        <f t="shared" si="40"/>
        <v>0.75274223034734922</v>
      </c>
      <c r="E294" s="176">
        <v>2198</v>
      </c>
      <c r="F294" s="176">
        <v>1748</v>
      </c>
      <c r="G294" s="203">
        <f t="shared" si="41"/>
        <v>0.79526842584167423</v>
      </c>
      <c r="H294" s="203">
        <f t="shared" si="42"/>
        <v>-4.5495905368516665E-3</v>
      </c>
      <c r="I294" s="203">
        <f t="shared" si="43"/>
        <v>-5.7780320366132676E-2</v>
      </c>
      <c r="J294" s="203">
        <f t="shared" si="44"/>
        <v>-4.2526195494325014E-2</v>
      </c>
      <c r="K294" s="176">
        <v>21867</v>
      </c>
      <c r="L294" s="176">
        <v>16492</v>
      </c>
      <c r="M294" s="203">
        <f t="shared" si="45"/>
        <v>0.75419582018566789</v>
      </c>
      <c r="N294" s="176">
        <v>19236</v>
      </c>
      <c r="O294" s="176">
        <v>14600</v>
      </c>
      <c r="P294" s="203">
        <f t="shared" si="46"/>
        <v>0.75899355375337907</v>
      </c>
      <c r="Q294" s="203">
        <f t="shared" si="47"/>
        <v>0.13677479725514652</v>
      </c>
      <c r="R294" s="203">
        <f t="shared" si="48"/>
        <v>0.12958904109589042</v>
      </c>
      <c r="S294" s="203">
        <f t="shared" si="49"/>
        <v>-4.7977335677111821E-3</v>
      </c>
    </row>
    <row r="295" spans="1:19" ht="16.5" thickTop="1" thickBot="1" x14ac:dyDescent="0.3">
      <c r="A295" s="204" t="s">
        <v>281</v>
      </c>
      <c r="B295" s="284">
        <v>2176</v>
      </c>
      <c r="C295" s="205">
        <v>1808</v>
      </c>
      <c r="D295" s="206">
        <f t="shared" si="40"/>
        <v>0.83088235294117652</v>
      </c>
      <c r="E295" s="207">
        <v>1328</v>
      </c>
      <c r="F295" s="205">
        <v>1004</v>
      </c>
      <c r="G295" s="206">
        <f t="shared" si="41"/>
        <v>0.75602409638554213</v>
      </c>
      <c r="H295" s="206">
        <f t="shared" si="42"/>
        <v>0.63855421686746983</v>
      </c>
      <c r="I295" s="206">
        <f t="shared" si="43"/>
        <v>0.80079681274900394</v>
      </c>
      <c r="J295" s="208">
        <f t="shared" si="44"/>
        <v>7.4858256555634384E-2</v>
      </c>
      <c r="K295" s="209">
        <v>17370</v>
      </c>
      <c r="L295" s="205">
        <v>13867</v>
      </c>
      <c r="M295" s="206">
        <f t="shared" si="45"/>
        <v>0.79833045480713871</v>
      </c>
      <c r="N295" s="207">
        <v>10586</v>
      </c>
      <c r="O295" s="205">
        <v>8208</v>
      </c>
      <c r="P295" s="206">
        <f t="shared" si="46"/>
        <v>0.77536368788966559</v>
      </c>
      <c r="Q295" s="206">
        <f t="shared" si="47"/>
        <v>0.64084640090685818</v>
      </c>
      <c r="R295" s="206">
        <f t="shared" si="48"/>
        <v>0.68944931773879148</v>
      </c>
      <c r="S295" s="208">
        <f t="shared" si="49"/>
        <v>2.2966766917473125E-2</v>
      </c>
    </row>
    <row r="296" spans="1:19" ht="15" thickTop="1" thickBot="1" x14ac:dyDescent="0.3">
      <c r="A296" s="210" t="s">
        <v>351</v>
      </c>
      <c r="B296" s="210">
        <v>2176</v>
      </c>
      <c r="C296" s="176">
        <v>1808</v>
      </c>
      <c r="D296" s="203">
        <f t="shared" si="40"/>
        <v>0.83088235294117652</v>
      </c>
      <c r="E296" s="176">
        <v>1328</v>
      </c>
      <c r="F296" s="176">
        <v>1004</v>
      </c>
      <c r="G296" s="203">
        <f t="shared" si="41"/>
        <v>0.75602409638554213</v>
      </c>
      <c r="H296" s="203">
        <f t="shared" si="42"/>
        <v>0.63855421686746983</v>
      </c>
      <c r="I296" s="203">
        <f t="shared" si="43"/>
        <v>0.80079681274900394</v>
      </c>
      <c r="J296" s="203">
        <f t="shared" si="44"/>
        <v>7.4858256555634384E-2</v>
      </c>
      <c r="K296" s="176">
        <v>17370</v>
      </c>
      <c r="L296" s="176">
        <v>13867</v>
      </c>
      <c r="M296" s="203">
        <f t="shared" si="45"/>
        <v>0.79833045480713871</v>
      </c>
      <c r="N296" s="176">
        <v>10586</v>
      </c>
      <c r="O296" s="176">
        <v>8208</v>
      </c>
      <c r="P296" s="203">
        <f t="shared" si="46"/>
        <v>0.77536368788966559</v>
      </c>
      <c r="Q296" s="203">
        <f t="shared" si="47"/>
        <v>0.64084640090685818</v>
      </c>
      <c r="R296" s="203">
        <f t="shared" si="48"/>
        <v>0.68944931773879148</v>
      </c>
      <c r="S296" s="203">
        <f t="shared" si="49"/>
        <v>2.2966766917473125E-2</v>
      </c>
    </row>
    <row r="297" spans="1:19" ht="16.5" thickTop="1" thickBot="1" x14ac:dyDescent="0.3">
      <c r="A297" s="204" t="s">
        <v>285</v>
      </c>
      <c r="B297" s="284">
        <v>1852</v>
      </c>
      <c r="C297" s="205">
        <v>1657</v>
      </c>
      <c r="D297" s="206">
        <f t="shared" si="40"/>
        <v>0.89470842332613387</v>
      </c>
      <c r="E297" s="207">
        <v>1916</v>
      </c>
      <c r="F297" s="205">
        <v>1620</v>
      </c>
      <c r="G297" s="206">
        <f t="shared" si="41"/>
        <v>0.8455114822546973</v>
      </c>
      <c r="H297" s="206">
        <f t="shared" si="42"/>
        <v>-3.3402922755741082E-2</v>
      </c>
      <c r="I297" s="206">
        <f t="shared" si="43"/>
        <v>2.2839506172839474E-2</v>
      </c>
      <c r="J297" s="208">
        <f t="shared" si="44"/>
        <v>4.9196941071436573E-2</v>
      </c>
      <c r="K297" s="209">
        <v>17816</v>
      </c>
      <c r="L297" s="205">
        <v>14909</v>
      </c>
      <c r="M297" s="206">
        <f t="shared" si="45"/>
        <v>0.83683206106870234</v>
      </c>
      <c r="N297" s="207">
        <v>16893</v>
      </c>
      <c r="O297" s="205">
        <v>13718</v>
      </c>
      <c r="P297" s="206">
        <f t="shared" si="46"/>
        <v>0.81205232936719351</v>
      </c>
      <c r="Q297" s="206">
        <f t="shared" si="47"/>
        <v>5.4638015746167001E-2</v>
      </c>
      <c r="R297" s="206">
        <f t="shared" si="48"/>
        <v>8.6820236186032851E-2</v>
      </c>
      <c r="S297" s="208">
        <f t="shared" si="49"/>
        <v>2.4779731701508823E-2</v>
      </c>
    </row>
    <row r="298" spans="1:19" ht="15" thickTop="1" thickBot="1" x14ac:dyDescent="0.3">
      <c r="A298" s="210" t="s">
        <v>351</v>
      </c>
      <c r="B298" s="210">
        <v>1852</v>
      </c>
      <c r="C298" s="176">
        <v>1657</v>
      </c>
      <c r="D298" s="203">
        <f t="shared" si="40"/>
        <v>0.89470842332613387</v>
      </c>
      <c r="E298" s="176">
        <v>1916</v>
      </c>
      <c r="F298" s="176">
        <v>1620</v>
      </c>
      <c r="G298" s="203">
        <f t="shared" si="41"/>
        <v>0.8455114822546973</v>
      </c>
      <c r="H298" s="203">
        <f t="shared" si="42"/>
        <v>-3.3402922755741082E-2</v>
      </c>
      <c r="I298" s="203">
        <f t="shared" si="43"/>
        <v>2.2839506172839474E-2</v>
      </c>
      <c r="J298" s="203">
        <f t="shared" si="44"/>
        <v>4.9196941071436573E-2</v>
      </c>
      <c r="K298" s="176">
        <v>17816</v>
      </c>
      <c r="L298" s="176">
        <v>14909</v>
      </c>
      <c r="M298" s="203">
        <f t="shared" si="45"/>
        <v>0.83683206106870234</v>
      </c>
      <c r="N298" s="176">
        <v>16893</v>
      </c>
      <c r="O298" s="176">
        <v>13718</v>
      </c>
      <c r="P298" s="203">
        <f t="shared" si="46"/>
        <v>0.81205232936719351</v>
      </c>
      <c r="Q298" s="203">
        <f t="shared" si="47"/>
        <v>5.4638015746167001E-2</v>
      </c>
      <c r="R298" s="203">
        <f t="shared" si="48"/>
        <v>8.6820236186032851E-2</v>
      </c>
      <c r="S298" s="203">
        <f t="shared" si="49"/>
        <v>2.4779731701508823E-2</v>
      </c>
    </row>
    <row r="299" spans="1:19" ht="16.5" thickTop="1" thickBot="1" x14ac:dyDescent="0.3">
      <c r="A299" s="204" t="s">
        <v>272</v>
      </c>
      <c r="B299" s="284">
        <v>1732</v>
      </c>
      <c r="C299" s="205">
        <v>1598</v>
      </c>
      <c r="D299" s="206">
        <f t="shared" si="40"/>
        <v>0.92263279445727486</v>
      </c>
      <c r="E299" s="207">
        <v>1356</v>
      </c>
      <c r="F299" s="205">
        <v>1260</v>
      </c>
      <c r="G299" s="206">
        <f t="shared" si="41"/>
        <v>0.92920353982300885</v>
      </c>
      <c r="H299" s="206">
        <f t="shared" si="42"/>
        <v>0.27728613569321525</v>
      </c>
      <c r="I299" s="206">
        <f t="shared" si="43"/>
        <v>0.26825396825396819</v>
      </c>
      <c r="J299" s="208">
        <f t="shared" si="44"/>
        <v>-6.5707453657339876E-3</v>
      </c>
      <c r="K299" s="209">
        <v>17457</v>
      </c>
      <c r="L299" s="205">
        <v>15493</v>
      </c>
      <c r="M299" s="206">
        <f t="shared" si="45"/>
        <v>0.88749498768402357</v>
      </c>
      <c r="N299" s="207">
        <v>12448</v>
      </c>
      <c r="O299" s="205">
        <v>10396</v>
      </c>
      <c r="P299" s="206">
        <f t="shared" si="46"/>
        <v>0.83515424164524421</v>
      </c>
      <c r="Q299" s="206">
        <f t="shared" si="47"/>
        <v>0.40239395886889451</v>
      </c>
      <c r="R299" s="206">
        <f t="shared" si="48"/>
        <v>0.49028472489419017</v>
      </c>
      <c r="S299" s="208">
        <f t="shared" si="49"/>
        <v>5.2340746038779362E-2</v>
      </c>
    </row>
    <row r="300" spans="1:19" ht="15" thickTop="1" thickBot="1" x14ac:dyDescent="0.3">
      <c r="A300" s="210" t="s">
        <v>351</v>
      </c>
      <c r="B300" s="210">
        <v>1732</v>
      </c>
      <c r="C300" s="176">
        <v>1598</v>
      </c>
      <c r="D300" s="203">
        <f t="shared" si="40"/>
        <v>0.92263279445727486</v>
      </c>
      <c r="E300" s="176">
        <v>1356</v>
      </c>
      <c r="F300" s="176">
        <v>1260</v>
      </c>
      <c r="G300" s="203">
        <f t="shared" si="41"/>
        <v>0.92920353982300885</v>
      </c>
      <c r="H300" s="203">
        <f t="shared" si="42"/>
        <v>0.27728613569321525</v>
      </c>
      <c r="I300" s="203">
        <f t="shared" si="43"/>
        <v>0.26825396825396819</v>
      </c>
      <c r="J300" s="203">
        <f t="shared" si="44"/>
        <v>-6.5707453657339876E-3</v>
      </c>
      <c r="K300" s="176">
        <v>17457</v>
      </c>
      <c r="L300" s="176">
        <v>15493</v>
      </c>
      <c r="M300" s="203">
        <f t="shared" si="45"/>
        <v>0.88749498768402357</v>
      </c>
      <c r="N300" s="176">
        <v>12448</v>
      </c>
      <c r="O300" s="176">
        <v>10396</v>
      </c>
      <c r="P300" s="203">
        <f t="shared" si="46"/>
        <v>0.83515424164524421</v>
      </c>
      <c r="Q300" s="203">
        <f t="shared" si="47"/>
        <v>0.40239395886889451</v>
      </c>
      <c r="R300" s="203">
        <f t="shared" si="48"/>
        <v>0.49028472489419017</v>
      </c>
      <c r="S300" s="203">
        <f t="shared" si="49"/>
        <v>5.2340746038779362E-2</v>
      </c>
    </row>
    <row r="301" spans="1:19" ht="16.5" thickTop="1" thickBot="1" x14ac:dyDescent="0.3">
      <c r="A301" s="204" t="s">
        <v>286</v>
      </c>
      <c r="B301" s="284">
        <v>1680</v>
      </c>
      <c r="C301" s="205">
        <v>1100</v>
      </c>
      <c r="D301" s="206">
        <f t="shared" si="40"/>
        <v>0.65476190476190477</v>
      </c>
      <c r="E301" s="207">
        <v>0</v>
      </c>
      <c r="F301" s="205">
        <v>0</v>
      </c>
      <c r="G301" s="206" t="str">
        <f t="shared" si="41"/>
        <v/>
      </c>
      <c r="H301" s="206" t="str">
        <f t="shared" si="42"/>
        <v/>
      </c>
      <c r="I301" s="206" t="str">
        <f t="shared" si="43"/>
        <v/>
      </c>
      <c r="J301" s="208" t="str">
        <f t="shared" si="44"/>
        <v/>
      </c>
      <c r="K301" s="209">
        <v>15314</v>
      </c>
      <c r="L301" s="205">
        <v>9859</v>
      </c>
      <c r="M301" s="206">
        <f t="shared" si="45"/>
        <v>0.64378999608201648</v>
      </c>
      <c r="N301" s="207">
        <v>0</v>
      </c>
      <c r="O301" s="205">
        <v>0</v>
      </c>
      <c r="P301" s="206" t="str">
        <f t="shared" si="46"/>
        <v/>
      </c>
      <c r="Q301" s="206" t="str">
        <f t="shared" si="47"/>
        <v/>
      </c>
      <c r="R301" s="206" t="str">
        <f t="shared" si="48"/>
        <v/>
      </c>
      <c r="S301" s="208" t="str">
        <f t="shared" si="49"/>
        <v/>
      </c>
    </row>
    <row r="302" spans="1:19" ht="15" thickTop="1" thickBot="1" x14ac:dyDescent="0.3">
      <c r="A302" s="210" t="s">
        <v>350</v>
      </c>
      <c r="B302" s="210">
        <v>1680</v>
      </c>
      <c r="C302" s="176">
        <v>1100</v>
      </c>
      <c r="D302" s="203">
        <f t="shared" si="40"/>
        <v>0.65476190476190477</v>
      </c>
      <c r="E302" s="176">
        <v>0</v>
      </c>
      <c r="F302" s="176">
        <v>0</v>
      </c>
      <c r="G302" s="203" t="str">
        <f t="shared" si="41"/>
        <v/>
      </c>
      <c r="H302" s="203" t="str">
        <f t="shared" si="42"/>
        <v/>
      </c>
      <c r="I302" s="203" t="str">
        <f t="shared" si="43"/>
        <v/>
      </c>
      <c r="J302" s="203" t="str">
        <f t="shared" si="44"/>
        <v/>
      </c>
      <c r="K302" s="176">
        <v>15314</v>
      </c>
      <c r="L302" s="176">
        <v>9859</v>
      </c>
      <c r="M302" s="203">
        <f t="shared" si="45"/>
        <v>0.64378999608201648</v>
      </c>
      <c r="N302" s="176">
        <v>0</v>
      </c>
      <c r="O302" s="176">
        <v>0</v>
      </c>
      <c r="P302" s="203" t="str">
        <f t="shared" si="46"/>
        <v/>
      </c>
      <c r="Q302" s="203" t="str">
        <f t="shared" si="47"/>
        <v/>
      </c>
      <c r="R302" s="203" t="str">
        <f t="shared" si="48"/>
        <v/>
      </c>
      <c r="S302" s="203" t="str">
        <f t="shared" si="49"/>
        <v/>
      </c>
    </row>
    <row r="303" spans="1:19" ht="16.5" thickTop="1" thickBot="1" x14ac:dyDescent="0.3">
      <c r="A303" s="204" t="s">
        <v>276</v>
      </c>
      <c r="B303" s="284">
        <v>1590</v>
      </c>
      <c r="C303" s="205">
        <v>976</v>
      </c>
      <c r="D303" s="206">
        <f t="shared" si="40"/>
        <v>0.61383647798742136</v>
      </c>
      <c r="E303" s="207">
        <v>664</v>
      </c>
      <c r="F303" s="205">
        <v>561</v>
      </c>
      <c r="G303" s="206">
        <f t="shared" si="41"/>
        <v>0.84487951807228912</v>
      </c>
      <c r="H303" s="206">
        <f t="shared" si="42"/>
        <v>1.3945783132530121</v>
      </c>
      <c r="I303" s="206">
        <f t="shared" si="43"/>
        <v>0.73975044563279857</v>
      </c>
      <c r="J303" s="208">
        <f t="shared" si="44"/>
        <v>-0.23104304008486776</v>
      </c>
      <c r="K303" s="209">
        <v>19550</v>
      </c>
      <c r="L303" s="205">
        <v>11906</v>
      </c>
      <c r="M303" s="206">
        <f t="shared" si="45"/>
        <v>0.60900255754475707</v>
      </c>
      <c r="N303" s="207">
        <v>664</v>
      </c>
      <c r="O303" s="205">
        <v>561</v>
      </c>
      <c r="P303" s="206">
        <f t="shared" si="46"/>
        <v>0.84487951807228912</v>
      </c>
      <c r="Q303" s="206">
        <f t="shared" si="47"/>
        <v>28.442771084337348</v>
      </c>
      <c r="R303" s="206">
        <f t="shared" si="48"/>
        <v>20.222816399286987</v>
      </c>
      <c r="S303" s="208">
        <f t="shared" si="49"/>
        <v>-0.23587696052753204</v>
      </c>
    </row>
    <row r="304" spans="1:19" ht="15" thickTop="1" thickBot="1" x14ac:dyDescent="0.3">
      <c r="A304" s="210" t="s">
        <v>350</v>
      </c>
      <c r="B304" s="210">
        <v>1590</v>
      </c>
      <c r="C304" s="176">
        <v>976</v>
      </c>
      <c r="D304" s="203">
        <f t="shared" si="40"/>
        <v>0.61383647798742136</v>
      </c>
      <c r="E304" s="176">
        <v>664</v>
      </c>
      <c r="F304" s="176">
        <v>561</v>
      </c>
      <c r="G304" s="203">
        <f t="shared" si="41"/>
        <v>0.84487951807228912</v>
      </c>
      <c r="H304" s="203">
        <f t="shared" si="42"/>
        <v>1.3945783132530121</v>
      </c>
      <c r="I304" s="203">
        <f t="shared" si="43"/>
        <v>0.73975044563279857</v>
      </c>
      <c r="J304" s="203">
        <f t="shared" si="44"/>
        <v>-0.23104304008486776</v>
      </c>
      <c r="K304" s="176">
        <v>19550</v>
      </c>
      <c r="L304" s="176">
        <v>11906</v>
      </c>
      <c r="M304" s="203">
        <f t="shared" si="45"/>
        <v>0.60900255754475707</v>
      </c>
      <c r="N304" s="176">
        <v>664</v>
      </c>
      <c r="O304" s="176">
        <v>561</v>
      </c>
      <c r="P304" s="203">
        <f t="shared" si="46"/>
        <v>0.84487951807228912</v>
      </c>
      <c r="Q304" s="203">
        <f t="shared" si="47"/>
        <v>28.442771084337348</v>
      </c>
      <c r="R304" s="203">
        <f t="shared" si="48"/>
        <v>20.222816399286987</v>
      </c>
      <c r="S304" s="203">
        <f t="shared" si="49"/>
        <v>-0.23587696052753204</v>
      </c>
    </row>
    <row r="305" spans="1:19" ht="16.5" thickTop="1" thickBot="1" x14ac:dyDescent="0.3">
      <c r="A305" s="204" t="s">
        <v>287</v>
      </c>
      <c r="B305" s="284">
        <v>1536</v>
      </c>
      <c r="C305" s="205">
        <v>1053</v>
      </c>
      <c r="D305" s="206">
        <f t="shared" si="40"/>
        <v>0.685546875</v>
      </c>
      <c r="E305" s="207">
        <v>1640</v>
      </c>
      <c r="F305" s="205">
        <v>1292</v>
      </c>
      <c r="G305" s="206">
        <f t="shared" si="41"/>
        <v>0.78780487804878052</v>
      </c>
      <c r="H305" s="206">
        <f t="shared" si="42"/>
        <v>-6.3414634146341409E-2</v>
      </c>
      <c r="I305" s="206">
        <f t="shared" si="43"/>
        <v>-0.18498452012383904</v>
      </c>
      <c r="J305" s="208">
        <f t="shared" si="44"/>
        <v>-0.10225800304878052</v>
      </c>
      <c r="K305" s="209">
        <v>16228</v>
      </c>
      <c r="L305" s="205">
        <v>11452</v>
      </c>
      <c r="M305" s="206">
        <f t="shared" si="45"/>
        <v>0.70569386245994581</v>
      </c>
      <c r="N305" s="207">
        <v>15198</v>
      </c>
      <c r="O305" s="205">
        <v>11018</v>
      </c>
      <c r="P305" s="206">
        <f t="shared" si="46"/>
        <v>0.72496381102776686</v>
      </c>
      <c r="Q305" s="206">
        <f t="shared" si="47"/>
        <v>6.7772075273062171E-2</v>
      </c>
      <c r="R305" s="206">
        <f t="shared" si="48"/>
        <v>3.9390088945362223E-2</v>
      </c>
      <c r="S305" s="208">
        <f t="shared" si="49"/>
        <v>-1.9269948567821049E-2</v>
      </c>
    </row>
    <row r="306" spans="1:19" ht="15" thickTop="1" thickBot="1" x14ac:dyDescent="0.3">
      <c r="A306" s="210" t="s">
        <v>351</v>
      </c>
      <c r="B306" s="210">
        <v>1536</v>
      </c>
      <c r="C306" s="176">
        <v>1053</v>
      </c>
      <c r="D306" s="203">
        <f t="shared" si="40"/>
        <v>0.685546875</v>
      </c>
      <c r="E306" s="176">
        <v>1640</v>
      </c>
      <c r="F306" s="176">
        <v>1292</v>
      </c>
      <c r="G306" s="203">
        <f t="shared" si="41"/>
        <v>0.78780487804878052</v>
      </c>
      <c r="H306" s="203">
        <f t="shared" si="42"/>
        <v>-6.3414634146341409E-2</v>
      </c>
      <c r="I306" s="203">
        <f t="shared" si="43"/>
        <v>-0.18498452012383904</v>
      </c>
      <c r="J306" s="203">
        <f t="shared" si="44"/>
        <v>-0.10225800304878052</v>
      </c>
      <c r="K306" s="176">
        <v>16228</v>
      </c>
      <c r="L306" s="176">
        <v>11452</v>
      </c>
      <c r="M306" s="203">
        <f t="shared" si="45"/>
        <v>0.70569386245994581</v>
      </c>
      <c r="N306" s="176">
        <v>15198</v>
      </c>
      <c r="O306" s="176">
        <v>11018</v>
      </c>
      <c r="P306" s="203">
        <f t="shared" si="46"/>
        <v>0.72496381102776686</v>
      </c>
      <c r="Q306" s="203">
        <f t="shared" si="47"/>
        <v>6.7772075273062171E-2</v>
      </c>
      <c r="R306" s="203">
        <f t="shared" si="48"/>
        <v>3.9390088945362223E-2</v>
      </c>
      <c r="S306" s="203">
        <f t="shared" si="49"/>
        <v>-1.9269948567821049E-2</v>
      </c>
    </row>
    <row r="307" spans="1:19" ht="16.5" thickTop="1" thickBot="1" x14ac:dyDescent="0.3">
      <c r="A307" s="204" t="s">
        <v>292</v>
      </c>
      <c r="B307" s="284">
        <v>1454</v>
      </c>
      <c r="C307" s="205">
        <v>1166</v>
      </c>
      <c r="D307" s="206">
        <f t="shared" si="40"/>
        <v>0.80192572214580471</v>
      </c>
      <c r="E307" s="207">
        <v>1879</v>
      </c>
      <c r="F307" s="205">
        <v>1435</v>
      </c>
      <c r="G307" s="206">
        <f t="shared" si="41"/>
        <v>0.76370409792442784</v>
      </c>
      <c r="H307" s="206">
        <f t="shared" si="42"/>
        <v>-0.22618414050026614</v>
      </c>
      <c r="I307" s="206">
        <f t="shared" si="43"/>
        <v>-0.18745644599303135</v>
      </c>
      <c r="J307" s="208">
        <f t="shared" si="44"/>
        <v>3.8221624221376871E-2</v>
      </c>
      <c r="K307" s="209">
        <v>16257</v>
      </c>
      <c r="L307" s="205">
        <v>12269</v>
      </c>
      <c r="M307" s="206">
        <f t="shared" si="45"/>
        <v>0.75469028726087228</v>
      </c>
      <c r="N307" s="207">
        <v>17549</v>
      </c>
      <c r="O307" s="205">
        <v>13284</v>
      </c>
      <c r="P307" s="206">
        <f t="shared" si="46"/>
        <v>0.75696620890079203</v>
      </c>
      <c r="Q307" s="206">
        <f t="shared" si="47"/>
        <v>-7.362242862841184E-2</v>
      </c>
      <c r="R307" s="206">
        <f t="shared" si="48"/>
        <v>-7.6407708521529671E-2</v>
      </c>
      <c r="S307" s="208">
        <f t="shared" si="49"/>
        <v>-2.2759216399197424E-3</v>
      </c>
    </row>
    <row r="308" spans="1:19" ht="14.25" thickTop="1" x14ac:dyDescent="0.25">
      <c r="A308" s="210" t="s">
        <v>351</v>
      </c>
      <c r="B308" s="210">
        <v>1454</v>
      </c>
      <c r="C308" s="176">
        <v>1166</v>
      </c>
      <c r="D308" s="203">
        <f t="shared" si="40"/>
        <v>0.80192572214580471</v>
      </c>
      <c r="E308" s="176">
        <v>1879</v>
      </c>
      <c r="F308" s="176">
        <v>1435</v>
      </c>
      <c r="G308" s="203">
        <f t="shared" si="41"/>
        <v>0.76370409792442784</v>
      </c>
      <c r="H308" s="203">
        <f t="shared" si="42"/>
        <v>-0.22618414050026614</v>
      </c>
      <c r="I308" s="203">
        <f t="shared" si="43"/>
        <v>-0.18745644599303135</v>
      </c>
      <c r="J308" s="203">
        <f t="shared" si="44"/>
        <v>3.8221624221376871E-2</v>
      </c>
      <c r="K308" s="176">
        <v>16174</v>
      </c>
      <c r="L308" s="176">
        <v>12233</v>
      </c>
      <c r="M308" s="203">
        <f t="shared" si="45"/>
        <v>0.75633733151972304</v>
      </c>
      <c r="N308" s="176">
        <v>17454</v>
      </c>
      <c r="O308" s="176">
        <v>13253</v>
      </c>
      <c r="P308" s="203">
        <f t="shared" si="46"/>
        <v>0.75931018677667006</v>
      </c>
      <c r="Q308" s="203">
        <f t="shared" si="47"/>
        <v>-7.3335625071616839E-2</v>
      </c>
      <c r="R308" s="203">
        <f t="shared" si="48"/>
        <v>-7.696370633064209E-2</v>
      </c>
      <c r="S308" s="203">
        <f t="shared" si="49"/>
        <v>-2.9728552569470157E-3</v>
      </c>
    </row>
    <row r="309" spans="1:19" x14ac:dyDescent="0.25">
      <c r="A309" s="210" t="s">
        <v>353</v>
      </c>
      <c r="B309" s="210">
        <v>0</v>
      </c>
      <c r="C309" s="176">
        <v>0</v>
      </c>
      <c r="D309" s="203" t="str">
        <f t="shared" si="40"/>
        <v/>
      </c>
      <c r="E309" s="176">
        <v>0</v>
      </c>
      <c r="F309" s="176">
        <v>0</v>
      </c>
      <c r="G309" s="203" t="str">
        <f t="shared" si="41"/>
        <v/>
      </c>
      <c r="H309" s="203" t="str">
        <f t="shared" si="42"/>
        <v/>
      </c>
      <c r="I309" s="203" t="str">
        <f t="shared" si="43"/>
        <v/>
      </c>
      <c r="J309" s="203" t="str">
        <f t="shared" si="44"/>
        <v/>
      </c>
      <c r="K309" s="176">
        <v>76</v>
      </c>
      <c r="L309" s="176">
        <v>29</v>
      </c>
      <c r="M309" s="203">
        <f t="shared" si="45"/>
        <v>0.38157894736842107</v>
      </c>
      <c r="N309" s="176">
        <v>95</v>
      </c>
      <c r="O309" s="176">
        <v>31</v>
      </c>
      <c r="P309" s="203">
        <f t="shared" si="46"/>
        <v>0.32631578947368423</v>
      </c>
      <c r="Q309" s="203">
        <f t="shared" si="47"/>
        <v>-0.19999999999999996</v>
      </c>
      <c r="R309" s="203">
        <f t="shared" si="48"/>
        <v>-6.4516129032258118E-2</v>
      </c>
      <c r="S309" s="203">
        <f t="shared" si="49"/>
        <v>5.5263157894736847E-2</v>
      </c>
    </row>
    <row r="310" spans="1:19" ht="14.25" thickBot="1" x14ac:dyDescent="0.3">
      <c r="A310" s="210" t="s">
        <v>352</v>
      </c>
      <c r="B310" s="210">
        <v>0</v>
      </c>
      <c r="C310" s="176">
        <v>0</v>
      </c>
      <c r="D310" s="203" t="str">
        <f t="shared" si="40"/>
        <v/>
      </c>
      <c r="E310" s="176">
        <v>0</v>
      </c>
      <c r="F310" s="176">
        <v>0</v>
      </c>
      <c r="G310" s="203" t="str">
        <f t="shared" si="41"/>
        <v/>
      </c>
      <c r="H310" s="203" t="str">
        <f t="shared" si="42"/>
        <v/>
      </c>
      <c r="I310" s="203" t="str">
        <f t="shared" si="43"/>
        <v/>
      </c>
      <c r="J310" s="203" t="str">
        <f t="shared" si="44"/>
        <v/>
      </c>
      <c r="K310" s="176">
        <v>7</v>
      </c>
      <c r="L310" s="176">
        <v>7</v>
      </c>
      <c r="M310" s="203">
        <f t="shared" si="45"/>
        <v>1</v>
      </c>
      <c r="N310" s="176">
        <v>0</v>
      </c>
      <c r="O310" s="176">
        <v>0</v>
      </c>
      <c r="P310" s="203" t="str">
        <f t="shared" si="46"/>
        <v/>
      </c>
      <c r="Q310" s="203" t="str">
        <f t="shared" si="47"/>
        <v/>
      </c>
      <c r="R310" s="203" t="str">
        <f t="shared" si="48"/>
        <v/>
      </c>
      <c r="S310" s="203" t="str">
        <f t="shared" si="49"/>
        <v/>
      </c>
    </row>
    <row r="311" spans="1:19" ht="16.5" thickTop="1" thickBot="1" x14ac:dyDescent="0.3">
      <c r="A311" s="204" t="s">
        <v>297</v>
      </c>
      <c r="B311" s="284">
        <v>1448</v>
      </c>
      <c r="C311" s="205">
        <v>970</v>
      </c>
      <c r="D311" s="206">
        <f t="shared" si="40"/>
        <v>0.66988950276243098</v>
      </c>
      <c r="E311" s="207">
        <v>1634</v>
      </c>
      <c r="F311" s="205">
        <v>1111</v>
      </c>
      <c r="G311" s="206">
        <f t="shared" si="41"/>
        <v>0.67992656058751533</v>
      </c>
      <c r="H311" s="206">
        <f t="shared" si="42"/>
        <v>-0.11383108935128516</v>
      </c>
      <c r="I311" s="206">
        <f t="shared" si="43"/>
        <v>-0.12691269126912696</v>
      </c>
      <c r="J311" s="208">
        <f t="shared" si="44"/>
        <v>-1.003705782508435E-2</v>
      </c>
      <c r="K311" s="209">
        <v>14316</v>
      </c>
      <c r="L311" s="205">
        <v>9337</v>
      </c>
      <c r="M311" s="206">
        <f t="shared" si="45"/>
        <v>0.65220732048058117</v>
      </c>
      <c r="N311" s="207">
        <v>14626</v>
      </c>
      <c r="O311" s="205">
        <v>8893</v>
      </c>
      <c r="P311" s="206">
        <f t="shared" si="46"/>
        <v>0.60802680158621636</v>
      </c>
      <c r="Q311" s="206">
        <f t="shared" si="47"/>
        <v>-2.1195131956789237E-2</v>
      </c>
      <c r="R311" s="206">
        <f t="shared" si="48"/>
        <v>4.9926908804677872E-2</v>
      </c>
      <c r="S311" s="208">
        <f t="shared" si="49"/>
        <v>4.4180518894364806E-2</v>
      </c>
    </row>
    <row r="312" spans="1:19" ht="14.25" thickTop="1" x14ac:dyDescent="0.25">
      <c r="A312" s="210" t="s">
        <v>350</v>
      </c>
      <c r="B312" s="210">
        <v>1274</v>
      </c>
      <c r="C312" s="176">
        <v>853</v>
      </c>
      <c r="D312" s="203">
        <f t="shared" si="40"/>
        <v>0.6695447409733124</v>
      </c>
      <c r="E312" s="176">
        <v>1634</v>
      </c>
      <c r="F312" s="176">
        <v>1111</v>
      </c>
      <c r="G312" s="203">
        <f t="shared" si="41"/>
        <v>0.67992656058751533</v>
      </c>
      <c r="H312" s="203">
        <f t="shared" si="42"/>
        <v>-0.2203182374541004</v>
      </c>
      <c r="I312" s="203">
        <f t="shared" si="43"/>
        <v>-0.23222322232223225</v>
      </c>
      <c r="J312" s="203">
        <f t="shared" si="44"/>
        <v>-1.0381819614202925E-2</v>
      </c>
      <c r="K312" s="176">
        <v>14142</v>
      </c>
      <c r="L312" s="176">
        <v>9220</v>
      </c>
      <c r="M312" s="203">
        <f t="shared" si="45"/>
        <v>0.65195870456795357</v>
      </c>
      <c r="N312" s="176">
        <v>14626</v>
      </c>
      <c r="O312" s="176">
        <v>8893</v>
      </c>
      <c r="P312" s="203">
        <f t="shared" si="46"/>
        <v>0.60802680158621636</v>
      </c>
      <c r="Q312" s="203">
        <f t="shared" si="47"/>
        <v>-3.3091754409954821E-2</v>
      </c>
      <c r="R312" s="203">
        <f t="shared" si="48"/>
        <v>3.6770493646688385E-2</v>
      </c>
      <c r="S312" s="203">
        <f t="shared" si="49"/>
        <v>4.3931902981737214E-2</v>
      </c>
    </row>
    <row r="313" spans="1:19" ht="14.25" thickBot="1" x14ac:dyDescent="0.3">
      <c r="A313" s="210" t="s">
        <v>103</v>
      </c>
      <c r="B313" s="210">
        <v>174</v>
      </c>
      <c r="C313" s="176">
        <v>117</v>
      </c>
      <c r="D313" s="203">
        <f t="shared" si="40"/>
        <v>0.67241379310344829</v>
      </c>
      <c r="E313" s="176">
        <v>0</v>
      </c>
      <c r="F313" s="176">
        <v>0</v>
      </c>
      <c r="G313" s="203" t="str">
        <f t="shared" si="41"/>
        <v/>
      </c>
      <c r="H313" s="203" t="str">
        <f t="shared" si="42"/>
        <v/>
      </c>
      <c r="I313" s="203" t="str">
        <f t="shared" si="43"/>
        <v/>
      </c>
      <c r="J313" s="203" t="str">
        <f t="shared" si="44"/>
        <v/>
      </c>
      <c r="K313" s="176">
        <v>174</v>
      </c>
      <c r="L313" s="176">
        <v>117</v>
      </c>
      <c r="M313" s="203">
        <f t="shared" si="45"/>
        <v>0.67241379310344829</v>
      </c>
      <c r="N313" s="176">
        <v>0</v>
      </c>
      <c r="O313" s="176">
        <v>0</v>
      </c>
      <c r="P313" s="203" t="str">
        <f t="shared" si="46"/>
        <v/>
      </c>
      <c r="Q313" s="203" t="str">
        <f t="shared" si="47"/>
        <v/>
      </c>
      <c r="R313" s="203" t="str">
        <f t="shared" si="48"/>
        <v/>
      </c>
      <c r="S313" s="203" t="str">
        <f t="shared" si="49"/>
        <v/>
      </c>
    </row>
    <row r="314" spans="1:19" ht="16.5" thickTop="1" thickBot="1" x14ac:dyDescent="0.3">
      <c r="A314" s="204" t="s">
        <v>290</v>
      </c>
      <c r="B314" s="284">
        <v>1344</v>
      </c>
      <c r="C314" s="205">
        <v>1232</v>
      </c>
      <c r="D314" s="206">
        <f t="shared" si="40"/>
        <v>0.91666666666666663</v>
      </c>
      <c r="E314" s="207">
        <v>1256</v>
      </c>
      <c r="F314" s="205">
        <v>1124</v>
      </c>
      <c r="G314" s="206">
        <f t="shared" si="41"/>
        <v>0.89490445859872614</v>
      </c>
      <c r="H314" s="206">
        <f t="shared" si="42"/>
        <v>7.0063694267515908E-2</v>
      </c>
      <c r="I314" s="206">
        <f t="shared" si="43"/>
        <v>9.6085409252669063E-2</v>
      </c>
      <c r="J314" s="208">
        <f t="shared" si="44"/>
        <v>2.1762208067940492E-2</v>
      </c>
      <c r="K314" s="209">
        <v>12212</v>
      </c>
      <c r="L314" s="205">
        <v>10994</v>
      </c>
      <c r="M314" s="206">
        <f t="shared" si="45"/>
        <v>0.90026203734032095</v>
      </c>
      <c r="N314" s="207">
        <v>12634</v>
      </c>
      <c r="O314" s="205">
        <v>10664</v>
      </c>
      <c r="P314" s="206">
        <f t="shared" si="46"/>
        <v>0.84407155295235081</v>
      </c>
      <c r="Q314" s="206">
        <f t="shared" si="47"/>
        <v>-3.3401931296501486E-2</v>
      </c>
      <c r="R314" s="206">
        <f t="shared" si="48"/>
        <v>3.0945236309077195E-2</v>
      </c>
      <c r="S314" s="208">
        <f t="shared" si="49"/>
        <v>5.6190484387970141E-2</v>
      </c>
    </row>
    <row r="315" spans="1:19" ht="15" thickTop="1" thickBot="1" x14ac:dyDescent="0.3">
      <c r="A315" s="210" t="s">
        <v>351</v>
      </c>
      <c r="B315" s="210">
        <v>1344</v>
      </c>
      <c r="C315" s="176">
        <v>1232</v>
      </c>
      <c r="D315" s="203">
        <f t="shared" si="40"/>
        <v>0.91666666666666663</v>
      </c>
      <c r="E315" s="176">
        <v>1256</v>
      </c>
      <c r="F315" s="176">
        <v>1124</v>
      </c>
      <c r="G315" s="203">
        <f t="shared" si="41"/>
        <v>0.89490445859872614</v>
      </c>
      <c r="H315" s="203">
        <f t="shared" si="42"/>
        <v>7.0063694267515908E-2</v>
      </c>
      <c r="I315" s="203">
        <f t="shared" si="43"/>
        <v>9.6085409252669063E-2</v>
      </c>
      <c r="J315" s="203">
        <f t="shared" si="44"/>
        <v>2.1762208067940492E-2</v>
      </c>
      <c r="K315" s="176">
        <v>12212</v>
      </c>
      <c r="L315" s="176">
        <v>10994</v>
      </c>
      <c r="M315" s="203">
        <f t="shared" si="45"/>
        <v>0.90026203734032095</v>
      </c>
      <c r="N315" s="176">
        <v>12634</v>
      </c>
      <c r="O315" s="176">
        <v>10664</v>
      </c>
      <c r="P315" s="203">
        <f t="shared" si="46"/>
        <v>0.84407155295235081</v>
      </c>
      <c r="Q315" s="203">
        <f t="shared" si="47"/>
        <v>-3.3401931296501486E-2</v>
      </c>
      <c r="R315" s="203">
        <f t="shared" si="48"/>
        <v>3.0945236309077195E-2</v>
      </c>
      <c r="S315" s="203">
        <f t="shared" si="49"/>
        <v>5.6190484387970141E-2</v>
      </c>
    </row>
    <row r="316" spans="1:19" ht="16.5" thickTop="1" thickBot="1" x14ac:dyDescent="0.3">
      <c r="A316" s="204" t="s">
        <v>291</v>
      </c>
      <c r="B316" s="284">
        <v>1344</v>
      </c>
      <c r="C316" s="205">
        <v>1173</v>
      </c>
      <c r="D316" s="206">
        <f t="shared" si="40"/>
        <v>0.8727678571428571</v>
      </c>
      <c r="E316" s="207">
        <v>1256</v>
      </c>
      <c r="F316" s="205">
        <v>1051</v>
      </c>
      <c r="G316" s="206">
        <f t="shared" si="41"/>
        <v>0.83678343949044587</v>
      </c>
      <c r="H316" s="206">
        <f t="shared" si="42"/>
        <v>7.0063694267515908E-2</v>
      </c>
      <c r="I316" s="206">
        <f t="shared" si="43"/>
        <v>0.11607992388201716</v>
      </c>
      <c r="J316" s="208">
        <f t="shared" si="44"/>
        <v>3.5984417652411227E-2</v>
      </c>
      <c r="K316" s="209">
        <v>12308</v>
      </c>
      <c r="L316" s="205">
        <v>10155</v>
      </c>
      <c r="M316" s="206">
        <f t="shared" si="45"/>
        <v>0.82507312317192072</v>
      </c>
      <c r="N316" s="207">
        <v>11187</v>
      </c>
      <c r="O316" s="205">
        <v>8842</v>
      </c>
      <c r="P316" s="206">
        <f t="shared" si="46"/>
        <v>0.79038169303656025</v>
      </c>
      <c r="Q316" s="206">
        <f t="shared" si="47"/>
        <v>0.100205595780817</v>
      </c>
      <c r="R316" s="206">
        <f t="shared" si="48"/>
        <v>0.14849581542637402</v>
      </c>
      <c r="S316" s="208">
        <f t="shared" si="49"/>
        <v>3.4691430135360468E-2</v>
      </c>
    </row>
    <row r="317" spans="1:19" ht="15" thickTop="1" thickBot="1" x14ac:dyDescent="0.3">
      <c r="A317" s="210" t="s">
        <v>351</v>
      </c>
      <c r="B317" s="210">
        <v>1344</v>
      </c>
      <c r="C317" s="176">
        <v>1173</v>
      </c>
      <c r="D317" s="203">
        <f t="shared" si="40"/>
        <v>0.8727678571428571</v>
      </c>
      <c r="E317" s="176">
        <v>1256</v>
      </c>
      <c r="F317" s="176">
        <v>1051</v>
      </c>
      <c r="G317" s="203">
        <f t="shared" si="41"/>
        <v>0.83678343949044587</v>
      </c>
      <c r="H317" s="203">
        <f t="shared" si="42"/>
        <v>7.0063694267515908E-2</v>
      </c>
      <c r="I317" s="203">
        <f t="shared" si="43"/>
        <v>0.11607992388201716</v>
      </c>
      <c r="J317" s="203">
        <f t="shared" si="44"/>
        <v>3.5984417652411227E-2</v>
      </c>
      <c r="K317" s="176">
        <v>12308</v>
      </c>
      <c r="L317" s="176">
        <v>10155</v>
      </c>
      <c r="M317" s="203">
        <f t="shared" si="45"/>
        <v>0.82507312317192072</v>
      </c>
      <c r="N317" s="176">
        <v>11187</v>
      </c>
      <c r="O317" s="176">
        <v>8842</v>
      </c>
      <c r="P317" s="203">
        <f t="shared" si="46"/>
        <v>0.79038169303656025</v>
      </c>
      <c r="Q317" s="203">
        <f t="shared" si="47"/>
        <v>0.100205595780817</v>
      </c>
      <c r="R317" s="203">
        <f t="shared" si="48"/>
        <v>0.14849581542637402</v>
      </c>
      <c r="S317" s="203">
        <f t="shared" si="49"/>
        <v>3.4691430135360468E-2</v>
      </c>
    </row>
    <row r="318" spans="1:19" ht="16.5" thickTop="1" thickBot="1" x14ac:dyDescent="0.3">
      <c r="A318" s="204" t="s">
        <v>288</v>
      </c>
      <c r="B318" s="284">
        <v>1341</v>
      </c>
      <c r="C318" s="205">
        <v>1064</v>
      </c>
      <c r="D318" s="206">
        <f t="shared" si="40"/>
        <v>0.7934377330350485</v>
      </c>
      <c r="E318" s="207">
        <v>1396</v>
      </c>
      <c r="F318" s="205">
        <v>920</v>
      </c>
      <c r="G318" s="206">
        <f t="shared" si="41"/>
        <v>0.65902578796561606</v>
      </c>
      <c r="H318" s="206">
        <f t="shared" si="42"/>
        <v>-3.939828080229224E-2</v>
      </c>
      <c r="I318" s="206">
        <f t="shared" si="43"/>
        <v>0.15652173913043477</v>
      </c>
      <c r="J318" s="208">
        <f t="shared" si="44"/>
        <v>0.13441194506943244</v>
      </c>
      <c r="K318" s="209">
        <v>12953</v>
      </c>
      <c r="L318" s="205">
        <v>9602</v>
      </c>
      <c r="M318" s="206">
        <f t="shared" si="45"/>
        <v>0.74129545279085929</v>
      </c>
      <c r="N318" s="207">
        <v>13176</v>
      </c>
      <c r="O318" s="205">
        <v>9521</v>
      </c>
      <c r="P318" s="206">
        <f t="shared" si="46"/>
        <v>0.72260170006071645</v>
      </c>
      <c r="Q318" s="206">
        <f t="shared" si="47"/>
        <v>-1.6924711596842723E-2</v>
      </c>
      <c r="R318" s="206">
        <f t="shared" si="48"/>
        <v>8.5075097153659573E-3</v>
      </c>
      <c r="S318" s="208">
        <f t="shared" si="49"/>
        <v>1.8693752730142843E-2</v>
      </c>
    </row>
    <row r="319" spans="1:19" ht="14.25" thickTop="1" x14ac:dyDescent="0.25">
      <c r="A319" s="210" t="s">
        <v>351</v>
      </c>
      <c r="B319" s="210">
        <v>1239</v>
      </c>
      <c r="C319" s="176">
        <v>1016</v>
      </c>
      <c r="D319" s="203">
        <f t="shared" si="40"/>
        <v>0.82001614205004036</v>
      </c>
      <c r="E319" s="176">
        <v>1168</v>
      </c>
      <c r="F319" s="176">
        <v>871</v>
      </c>
      <c r="G319" s="203">
        <f t="shared" si="41"/>
        <v>0.74571917808219179</v>
      </c>
      <c r="H319" s="203">
        <f t="shared" si="42"/>
        <v>6.0787671232876761E-2</v>
      </c>
      <c r="I319" s="203">
        <f t="shared" si="43"/>
        <v>0.16647531572904706</v>
      </c>
      <c r="J319" s="203">
        <f t="shared" si="44"/>
        <v>7.4296963967848573E-2</v>
      </c>
      <c r="K319" s="176">
        <v>12013</v>
      </c>
      <c r="L319" s="176">
        <v>9229</v>
      </c>
      <c r="M319" s="203">
        <f t="shared" si="45"/>
        <v>0.76825106135020393</v>
      </c>
      <c r="N319" s="176">
        <v>11238</v>
      </c>
      <c r="O319" s="176">
        <v>8612</v>
      </c>
      <c r="P319" s="203">
        <f t="shared" si="46"/>
        <v>0.76632852820786612</v>
      </c>
      <c r="Q319" s="203">
        <f t="shared" si="47"/>
        <v>6.8962448834312129E-2</v>
      </c>
      <c r="R319" s="203">
        <f t="shared" si="48"/>
        <v>7.1644217371110042E-2</v>
      </c>
      <c r="S319" s="203">
        <f t="shared" si="49"/>
        <v>1.9225331423378123E-3</v>
      </c>
    </row>
    <row r="320" spans="1:19" x14ac:dyDescent="0.25">
      <c r="A320" s="210" t="s">
        <v>352</v>
      </c>
      <c r="B320" s="210">
        <v>102</v>
      </c>
      <c r="C320" s="176">
        <v>48</v>
      </c>
      <c r="D320" s="203">
        <f t="shared" si="40"/>
        <v>0.47058823529411764</v>
      </c>
      <c r="E320" s="176">
        <v>114</v>
      </c>
      <c r="F320" s="176">
        <v>17</v>
      </c>
      <c r="G320" s="203">
        <f t="shared" si="41"/>
        <v>0.14912280701754385</v>
      </c>
      <c r="H320" s="203">
        <f t="shared" si="42"/>
        <v>-0.10526315789473684</v>
      </c>
      <c r="I320" s="203">
        <f t="shared" si="43"/>
        <v>1.8235294117647061</v>
      </c>
      <c r="J320" s="203">
        <f t="shared" si="44"/>
        <v>0.32146542827657376</v>
      </c>
      <c r="K320" s="176">
        <v>750</v>
      </c>
      <c r="L320" s="176">
        <v>257</v>
      </c>
      <c r="M320" s="203">
        <f t="shared" si="45"/>
        <v>0.34266666666666667</v>
      </c>
      <c r="N320" s="176">
        <v>1406</v>
      </c>
      <c r="O320" s="176">
        <v>654</v>
      </c>
      <c r="P320" s="203">
        <f t="shared" si="46"/>
        <v>0.46514935988620199</v>
      </c>
      <c r="Q320" s="203">
        <f t="shared" si="47"/>
        <v>-0.46657183499288768</v>
      </c>
      <c r="R320" s="203">
        <f t="shared" si="48"/>
        <v>-0.60703363914373087</v>
      </c>
      <c r="S320" s="203">
        <f t="shared" si="49"/>
        <v>-0.12248269321953531</v>
      </c>
    </row>
    <row r="321" spans="1:19" ht="14.25" thickBot="1" x14ac:dyDescent="0.3">
      <c r="A321" s="210" t="s">
        <v>353</v>
      </c>
      <c r="B321" s="210">
        <v>0</v>
      </c>
      <c r="C321" s="176">
        <v>0</v>
      </c>
      <c r="D321" s="203" t="str">
        <f t="shared" si="40"/>
        <v/>
      </c>
      <c r="E321" s="176">
        <v>114</v>
      </c>
      <c r="F321" s="176">
        <v>32</v>
      </c>
      <c r="G321" s="203">
        <f t="shared" si="41"/>
        <v>0.2807017543859649</v>
      </c>
      <c r="H321" s="203">
        <f t="shared" si="42"/>
        <v>-1</v>
      </c>
      <c r="I321" s="203">
        <f t="shared" si="43"/>
        <v>-1</v>
      </c>
      <c r="J321" s="203" t="str">
        <f t="shared" si="44"/>
        <v/>
      </c>
      <c r="K321" s="176">
        <v>190</v>
      </c>
      <c r="L321" s="176">
        <v>116</v>
      </c>
      <c r="M321" s="203">
        <f t="shared" si="45"/>
        <v>0.61052631578947369</v>
      </c>
      <c r="N321" s="176">
        <v>532</v>
      </c>
      <c r="O321" s="176">
        <v>255</v>
      </c>
      <c r="P321" s="203">
        <f t="shared" si="46"/>
        <v>0.47932330827067671</v>
      </c>
      <c r="Q321" s="203">
        <f t="shared" si="47"/>
        <v>-0.64285714285714279</v>
      </c>
      <c r="R321" s="203">
        <f t="shared" si="48"/>
        <v>-0.54509803921568634</v>
      </c>
      <c r="S321" s="203">
        <f t="shared" si="49"/>
        <v>0.13120300751879699</v>
      </c>
    </row>
    <row r="322" spans="1:19" ht="16.5" thickTop="1" thickBot="1" x14ac:dyDescent="0.3">
      <c r="A322" s="204" t="s">
        <v>294</v>
      </c>
      <c r="B322" s="284">
        <v>1284</v>
      </c>
      <c r="C322" s="205">
        <v>802</v>
      </c>
      <c r="D322" s="206">
        <f t="shared" si="40"/>
        <v>0.62461059190031154</v>
      </c>
      <c r="E322" s="207">
        <v>0</v>
      </c>
      <c r="F322" s="205">
        <v>0</v>
      </c>
      <c r="G322" s="206" t="str">
        <f t="shared" si="41"/>
        <v/>
      </c>
      <c r="H322" s="206" t="str">
        <f t="shared" si="42"/>
        <v/>
      </c>
      <c r="I322" s="206" t="str">
        <f t="shared" si="43"/>
        <v/>
      </c>
      <c r="J322" s="208" t="str">
        <f t="shared" si="44"/>
        <v/>
      </c>
      <c r="K322" s="209">
        <v>9768</v>
      </c>
      <c r="L322" s="205">
        <v>6526</v>
      </c>
      <c r="M322" s="206">
        <f t="shared" si="45"/>
        <v>0.66809991809991809</v>
      </c>
      <c r="N322" s="207">
        <v>0</v>
      </c>
      <c r="O322" s="205">
        <v>0</v>
      </c>
      <c r="P322" s="206" t="str">
        <f t="shared" si="46"/>
        <v/>
      </c>
      <c r="Q322" s="206" t="str">
        <f t="shared" si="47"/>
        <v/>
      </c>
      <c r="R322" s="206" t="str">
        <f t="shared" si="48"/>
        <v/>
      </c>
      <c r="S322" s="208" t="str">
        <f t="shared" si="49"/>
        <v/>
      </c>
    </row>
    <row r="323" spans="1:19" ht="14.25" thickTop="1" x14ac:dyDescent="0.25">
      <c r="A323" s="210" t="s">
        <v>350</v>
      </c>
      <c r="B323" s="210">
        <v>1284</v>
      </c>
      <c r="C323" s="176">
        <v>802</v>
      </c>
      <c r="D323" s="203">
        <f t="shared" si="40"/>
        <v>0.62461059190031154</v>
      </c>
      <c r="E323" s="176">
        <v>0</v>
      </c>
      <c r="F323" s="176">
        <v>0</v>
      </c>
      <c r="G323" s="203" t="str">
        <f t="shared" si="41"/>
        <v/>
      </c>
      <c r="H323" s="203" t="str">
        <f t="shared" si="42"/>
        <v/>
      </c>
      <c r="I323" s="203" t="str">
        <f t="shared" si="43"/>
        <v/>
      </c>
      <c r="J323" s="203" t="str">
        <f t="shared" si="44"/>
        <v/>
      </c>
      <c r="K323" s="176">
        <v>9632</v>
      </c>
      <c r="L323" s="176">
        <v>6430</v>
      </c>
      <c r="M323" s="203">
        <f t="shared" si="45"/>
        <v>0.66756644518272423</v>
      </c>
      <c r="N323" s="176">
        <v>0</v>
      </c>
      <c r="O323" s="176">
        <v>0</v>
      </c>
      <c r="P323" s="203" t="str">
        <f t="shared" si="46"/>
        <v/>
      </c>
      <c r="Q323" s="203" t="str">
        <f t="shared" si="47"/>
        <v/>
      </c>
      <c r="R323" s="203" t="str">
        <f t="shared" si="48"/>
        <v/>
      </c>
      <c r="S323" s="203" t="str">
        <f t="shared" si="49"/>
        <v/>
      </c>
    </row>
    <row r="324" spans="1:19" ht="14.25" thickBot="1" x14ac:dyDescent="0.3">
      <c r="A324" s="210" t="s">
        <v>84</v>
      </c>
      <c r="B324" s="210">
        <v>0</v>
      </c>
      <c r="C324" s="176">
        <v>0</v>
      </c>
      <c r="D324" s="203" t="str">
        <f t="shared" si="40"/>
        <v/>
      </c>
      <c r="E324" s="176">
        <v>0</v>
      </c>
      <c r="F324" s="176">
        <v>0</v>
      </c>
      <c r="G324" s="203" t="str">
        <f t="shared" si="41"/>
        <v/>
      </c>
      <c r="H324" s="203" t="str">
        <f t="shared" si="42"/>
        <v/>
      </c>
      <c r="I324" s="203" t="str">
        <f t="shared" si="43"/>
        <v/>
      </c>
      <c r="J324" s="203" t="str">
        <f t="shared" si="44"/>
        <v/>
      </c>
      <c r="K324" s="176">
        <v>136</v>
      </c>
      <c r="L324" s="176">
        <v>96</v>
      </c>
      <c r="M324" s="203">
        <f t="shared" si="45"/>
        <v>0.70588235294117652</v>
      </c>
      <c r="N324" s="176">
        <v>0</v>
      </c>
      <c r="O324" s="176">
        <v>0</v>
      </c>
      <c r="P324" s="203" t="str">
        <f t="shared" si="46"/>
        <v/>
      </c>
      <c r="Q324" s="203" t="str">
        <f t="shared" si="47"/>
        <v/>
      </c>
      <c r="R324" s="203" t="str">
        <f t="shared" si="48"/>
        <v/>
      </c>
      <c r="S324" s="203" t="str">
        <f t="shared" si="49"/>
        <v/>
      </c>
    </row>
    <row r="325" spans="1:19" ht="16.5" thickTop="1" thickBot="1" x14ac:dyDescent="0.3">
      <c r="A325" s="204" t="s">
        <v>338</v>
      </c>
      <c r="B325" s="284">
        <v>1282</v>
      </c>
      <c r="C325" s="205">
        <v>865</v>
      </c>
      <c r="D325" s="206">
        <f t="shared" si="40"/>
        <v>0.67472698907956319</v>
      </c>
      <c r="E325" s="207">
        <v>0</v>
      </c>
      <c r="F325" s="205">
        <v>0</v>
      </c>
      <c r="G325" s="206" t="str">
        <f t="shared" si="41"/>
        <v/>
      </c>
      <c r="H325" s="206" t="str">
        <f t="shared" si="42"/>
        <v/>
      </c>
      <c r="I325" s="206" t="str">
        <f t="shared" si="43"/>
        <v/>
      </c>
      <c r="J325" s="208" t="str">
        <f t="shared" si="44"/>
        <v/>
      </c>
      <c r="K325" s="209">
        <v>2534</v>
      </c>
      <c r="L325" s="205">
        <v>1893</v>
      </c>
      <c r="M325" s="206">
        <f t="shared" si="45"/>
        <v>0.74704025256511442</v>
      </c>
      <c r="N325" s="207">
        <v>76</v>
      </c>
      <c r="O325" s="205">
        <v>0</v>
      </c>
      <c r="P325" s="206">
        <f t="shared" si="46"/>
        <v>0</v>
      </c>
      <c r="Q325" s="206">
        <f t="shared" si="47"/>
        <v>32.342105263157897</v>
      </c>
      <c r="R325" s="206" t="str">
        <f t="shared" si="48"/>
        <v/>
      </c>
      <c r="S325" s="208">
        <f t="shared" si="49"/>
        <v>0.74704025256511442</v>
      </c>
    </row>
    <row r="326" spans="1:19" ht="14.25" thickTop="1" x14ac:dyDescent="0.25">
      <c r="A326" s="210" t="s">
        <v>350</v>
      </c>
      <c r="B326" s="210">
        <v>1282</v>
      </c>
      <c r="C326" s="176">
        <v>865</v>
      </c>
      <c r="D326" s="203">
        <f t="shared" si="40"/>
        <v>0.67472698907956319</v>
      </c>
      <c r="E326" s="176">
        <v>0</v>
      </c>
      <c r="F326" s="176">
        <v>0</v>
      </c>
      <c r="G326" s="203" t="str">
        <f t="shared" si="41"/>
        <v/>
      </c>
      <c r="H326" s="203" t="str">
        <f t="shared" si="42"/>
        <v/>
      </c>
      <c r="I326" s="203" t="str">
        <f t="shared" si="43"/>
        <v/>
      </c>
      <c r="J326" s="203" t="str">
        <f t="shared" si="44"/>
        <v/>
      </c>
      <c r="K326" s="176">
        <v>2458</v>
      </c>
      <c r="L326" s="176">
        <v>1855</v>
      </c>
      <c r="M326" s="203">
        <f t="shared" si="45"/>
        <v>0.75467860048820179</v>
      </c>
      <c r="N326" s="176">
        <v>0</v>
      </c>
      <c r="O326" s="176">
        <v>0</v>
      </c>
      <c r="P326" s="203" t="str">
        <f t="shared" si="46"/>
        <v/>
      </c>
      <c r="Q326" s="203" t="str">
        <f t="shared" si="47"/>
        <v/>
      </c>
      <c r="R326" s="203" t="str">
        <f t="shared" si="48"/>
        <v/>
      </c>
      <c r="S326" s="203" t="str">
        <f t="shared" si="49"/>
        <v/>
      </c>
    </row>
    <row r="327" spans="1:19" x14ac:dyDescent="0.25">
      <c r="A327" s="210" t="s">
        <v>353</v>
      </c>
      <c r="B327" s="210">
        <v>0</v>
      </c>
      <c r="C327" s="176">
        <v>0</v>
      </c>
      <c r="D327" s="203" t="str">
        <f t="shared" si="40"/>
        <v/>
      </c>
      <c r="E327" s="176">
        <v>0</v>
      </c>
      <c r="F327" s="176">
        <v>0</v>
      </c>
      <c r="G327" s="203" t="str">
        <f t="shared" si="41"/>
        <v/>
      </c>
      <c r="H327" s="203" t="str">
        <f t="shared" si="42"/>
        <v/>
      </c>
      <c r="I327" s="203" t="str">
        <f t="shared" si="43"/>
        <v/>
      </c>
      <c r="J327" s="203" t="str">
        <f t="shared" si="44"/>
        <v/>
      </c>
      <c r="K327" s="176">
        <v>38</v>
      </c>
      <c r="L327" s="176">
        <v>0</v>
      </c>
      <c r="M327" s="203">
        <f t="shared" si="45"/>
        <v>0</v>
      </c>
      <c r="N327" s="176">
        <v>76</v>
      </c>
      <c r="O327" s="176">
        <v>0</v>
      </c>
      <c r="P327" s="203">
        <f t="shared" si="46"/>
        <v>0</v>
      </c>
      <c r="Q327" s="203">
        <f t="shared" si="47"/>
        <v>-0.5</v>
      </c>
      <c r="R327" s="203" t="str">
        <f t="shared" si="48"/>
        <v/>
      </c>
      <c r="S327" s="203">
        <f t="shared" si="49"/>
        <v>0</v>
      </c>
    </row>
    <row r="328" spans="1:19" ht="14.25" thickBot="1" x14ac:dyDescent="0.3">
      <c r="A328" s="210" t="s">
        <v>352</v>
      </c>
      <c r="B328" s="210">
        <v>0</v>
      </c>
      <c r="C328" s="176">
        <v>0</v>
      </c>
      <c r="D328" s="203" t="str">
        <f t="shared" si="40"/>
        <v/>
      </c>
      <c r="E328" s="176">
        <v>0</v>
      </c>
      <c r="F328" s="176">
        <v>0</v>
      </c>
      <c r="G328" s="203" t="str">
        <f t="shared" si="41"/>
        <v/>
      </c>
      <c r="H328" s="203" t="str">
        <f t="shared" si="42"/>
        <v/>
      </c>
      <c r="I328" s="203" t="str">
        <f t="shared" si="43"/>
        <v/>
      </c>
      <c r="J328" s="203" t="str">
        <f t="shared" si="44"/>
        <v/>
      </c>
      <c r="K328" s="176">
        <v>38</v>
      </c>
      <c r="L328" s="176">
        <v>38</v>
      </c>
      <c r="M328" s="203">
        <f t="shared" si="45"/>
        <v>1</v>
      </c>
      <c r="N328" s="176">
        <v>0</v>
      </c>
      <c r="O328" s="176">
        <v>0</v>
      </c>
      <c r="P328" s="203" t="str">
        <f t="shared" si="46"/>
        <v/>
      </c>
      <c r="Q328" s="203" t="str">
        <f t="shared" si="47"/>
        <v/>
      </c>
      <c r="R328" s="203" t="str">
        <f t="shared" si="48"/>
        <v/>
      </c>
      <c r="S328" s="203" t="str">
        <f t="shared" si="49"/>
        <v/>
      </c>
    </row>
    <row r="329" spans="1:19" ht="16.5" thickTop="1" thickBot="1" x14ac:dyDescent="0.3">
      <c r="A329" s="204" t="s">
        <v>293</v>
      </c>
      <c r="B329" s="284">
        <v>1252</v>
      </c>
      <c r="C329" s="205">
        <v>1087</v>
      </c>
      <c r="D329" s="206">
        <f t="shared" ref="D329:D392" si="50">IFERROR(C329/B329,"")</f>
        <v>0.86821086261980829</v>
      </c>
      <c r="E329" s="207">
        <v>1444</v>
      </c>
      <c r="F329" s="205">
        <v>1168</v>
      </c>
      <c r="G329" s="206">
        <f t="shared" ref="G329:G392" si="51">IFERROR(F329/E329,"")</f>
        <v>0.80886426592797789</v>
      </c>
      <c r="H329" s="206">
        <f t="shared" ref="H329:H392" si="52">IFERROR(B329/E329-1,"")</f>
        <v>-0.13296398891966754</v>
      </c>
      <c r="I329" s="206">
        <f t="shared" ref="I329:I392" si="53">IFERROR(C329/F329-1,"")</f>
        <v>-6.9349315068493178E-2</v>
      </c>
      <c r="J329" s="208">
        <f t="shared" ref="J329:J392" si="54">IFERROR(D329-G329,"")</f>
        <v>5.93465966918304E-2</v>
      </c>
      <c r="K329" s="209">
        <v>5768</v>
      </c>
      <c r="L329" s="205">
        <v>4995</v>
      </c>
      <c r="M329" s="206">
        <f t="shared" ref="M329:M392" si="55">IFERROR(L329/K329,"")</f>
        <v>0.86598474341192788</v>
      </c>
      <c r="N329" s="207">
        <v>6546</v>
      </c>
      <c r="O329" s="205">
        <v>5257</v>
      </c>
      <c r="P329" s="206">
        <f t="shared" ref="P329:P392" si="56">IFERROR(O329/N329,"")</f>
        <v>0.80308585395661469</v>
      </c>
      <c r="Q329" s="206">
        <f t="shared" ref="Q329:Q392" si="57">IFERROR(K329/N329-1,"")</f>
        <v>-0.11885120684387407</v>
      </c>
      <c r="R329" s="206">
        <f t="shared" ref="R329:R392" si="58">IFERROR(L329/O329-1,"")</f>
        <v>-4.9838310823663634E-2</v>
      </c>
      <c r="S329" s="208">
        <f t="shared" ref="S329:S392" si="59">IFERROR(M329-P329,"")</f>
        <v>6.2898889455313189E-2</v>
      </c>
    </row>
    <row r="330" spans="1:19" ht="14.25" thickTop="1" x14ac:dyDescent="0.25">
      <c r="A330" s="210" t="s">
        <v>351</v>
      </c>
      <c r="B330" s="210">
        <v>1252</v>
      </c>
      <c r="C330" s="176">
        <v>1087</v>
      </c>
      <c r="D330" s="203">
        <f t="shared" si="50"/>
        <v>0.86821086261980829</v>
      </c>
      <c r="E330" s="176">
        <v>1252</v>
      </c>
      <c r="F330" s="176">
        <v>1079</v>
      </c>
      <c r="G330" s="203">
        <f t="shared" si="51"/>
        <v>0.86182108626198084</v>
      </c>
      <c r="H330" s="203">
        <f t="shared" si="52"/>
        <v>0</v>
      </c>
      <c r="I330" s="203">
        <f t="shared" si="53"/>
        <v>7.4142724745134281E-3</v>
      </c>
      <c r="J330" s="203">
        <f t="shared" si="54"/>
        <v>6.389776357827448E-3</v>
      </c>
      <c r="K330" s="176">
        <v>5768</v>
      </c>
      <c r="L330" s="176">
        <v>4995</v>
      </c>
      <c r="M330" s="203">
        <f t="shared" si="55"/>
        <v>0.86598474341192788</v>
      </c>
      <c r="N330" s="176">
        <v>5594</v>
      </c>
      <c r="O330" s="176">
        <v>4813</v>
      </c>
      <c r="P330" s="203">
        <f t="shared" si="56"/>
        <v>0.8603861279942796</v>
      </c>
      <c r="Q330" s="203">
        <f t="shared" si="57"/>
        <v>3.1104755094744307E-2</v>
      </c>
      <c r="R330" s="203">
        <f t="shared" si="58"/>
        <v>3.781425306461661E-2</v>
      </c>
      <c r="S330" s="203">
        <f t="shared" si="59"/>
        <v>5.5986154176482783E-3</v>
      </c>
    </row>
    <row r="331" spans="1:19" ht="14.25" thickBot="1" x14ac:dyDescent="0.3">
      <c r="A331" s="210" t="s">
        <v>350</v>
      </c>
      <c r="B331" s="210">
        <v>0</v>
      </c>
      <c r="C331" s="176">
        <v>0</v>
      </c>
      <c r="D331" s="203" t="str">
        <f t="shared" si="50"/>
        <v/>
      </c>
      <c r="E331" s="176">
        <v>192</v>
      </c>
      <c r="F331" s="176">
        <v>89</v>
      </c>
      <c r="G331" s="203">
        <f t="shared" si="51"/>
        <v>0.46354166666666669</v>
      </c>
      <c r="H331" s="203">
        <f t="shared" si="52"/>
        <v>-1</v>
      </c>
      <c r="I331" s="203">
        <f t="shared" si="53"/>
        <v>-1</v>
      </c>
      <c r="J331" s="203" t="str">
        <f t="shared" si="54"/>
        <v/>
      </c>
      <c r="K331" s="176">
        <v>0</v>
      </c>
      <c r="L331" s="176">
        <v>0</v>
      </c>
      <c r="M331" s="203" t="str">
        <f t="shared" si="55"/>
        <v/>
      </c>
      <c r="N331" s="176">
        <v>952</v>
      </c>
      <c r="O331" s="176">
        <v>444</v>
      </c>
      <c r="P331" s="203">
        <f t="shared" si="56"/>
        <v>0.46638655462184875</v>
      </c>
      <c r="Q331" s="203">
        <f t="shared" si="57"/>
        <v>-1</v>
      </c>
      <c r="R331" s="203">
        <f t="shared" si="58"/>
        <v>-1</v>
      </c>
      <c r="S331" s="203" t="str">
        <f t="shared" si="59"/>
        <v/>
      </c>
    </row>
    <row r="332" spans="1:19" ht="16.5" thickTop="1" thickBot="1" x14ac:dyDescent="0.3">
      <c r="A332" s="204" t="s">
        <v>296</v>
      </c>
      <c r="B332" s="284">
        <v>1248</v>
      </c>
      <c r="C332" s="205">
        <v>937</v>
      </c>
      <c r="D332" s="206">
        <f t="shared" si="50"/>
        <v>0.75080128205128205</v>
      </c>
      <c r="E332" s="207">
        <v>1264</v>
      </c>
      <c r="F332" s="205">
        <v>1000</v>
      </c>
      <c r="G332" s="206">
        <f t="shared" si="51"/>
        <v>0.79113924050632911</v>
      </c>
      <c r="H332" s="206">
        <f t="shared" si="52"/>
        <v>-1.2658227848101222E-2</v>
      </c>
      <c r="I332" s="206">
        <f t="shared" si="53"/>
        <v>-6.2999999999999945E-2</v>
      </c>
      <c r="J332" s="208">
        <f t="shared" si="54"/>
        <v>-4.0337958455047063E-2</v>
      </c>
      <c r="K332" s="209">
        <v>11531</v>
      </c>
      <c r="L332" s="205">
        <v>9141</v>
      </c>
      <c r="M332" s="206">
        <f t="shared" si="55"/>
        <v>0.79273263376983782</v>
      </c>
      <c r="N332" s="207">
        <v>11666</v>
      </c>
      <c r="O332" s="205">
        <v>8390</v>
      </c>
      <c r="P332" s="206">
        <f t="shared" si="56"/>
        <v>0.71918395336876395</v>
      </c>
      <c r="Q332" s="206">
        <f t="shared" si="57"/>
        <v>-1.1572089833704835E-2</v>
      </c>
      <c r="R332" s="206">
        <f t="shared" si="58"/>
        <v>8.9511323003575782E-2</v>
      </c>
      <c r="S332" s="208">
        <f t="shared" si="59"/>
        <v>7.3548680401073874E-2</v>
      </c>
    </row>
    <row r="333" spans="1:19" ht="15" thickTop="1" thickBot="1" x14ac:dyDescent="0.3">
      <c r="A333" s="210" t="s">
        <v>351</v>
      </c>
      <c r="B333" s="210">
        <v>1248</v>
      </c>
      <c r="C333" s="176">
        <v>937</v>
      </c>
      <c r="D333" s="203">
        <f t="shared" si="50"/>
        <v>0.75080128205128205</v>
      </c>
      <c r="E333" s="176">
        <v>1264</v>
      </c>
      <c r="F333" s="176">
        <v>1000</v>
      </c>
      <c r="G333" s="203">
        <f t="shared" si="51"/>
        <v>0.79113924050632911</v>
      </c>
      <c r="H333" s="203">
        <f t="shared" si="52"/>
        <v>-1.2658227848101222E-2</v>
      </c>
      <c r="I333" s="203">
        <f t="shared" si="53"/>
        <v>-6.2999999999999945E-2</v>
      </c>
      <c r="J333" s="203">
        <f t="shared" si="54"/>
        <v>-4.0337958455047063E-2</v>
      </c>
      <c r="K333" s="176">
        <v>11531</v>
      </c>
      <c r="L333" s="176">
        <v>9141</v>
      </c>
      <c r="M333" s="203">
        <f t="shared" si="55"/>
        <v>0.79273263376983782</v>
      </c>
      <c r="N333" s="176">
        <v>11666</v>
      </c>
      <c r="O333" s="176">
        <v>8390</v>
      </c>
      <c r="P333" s="203">
        <f t="shared" si="56"/>
        <v>0.71918395336876395</v>
      </c>
      <c r="Q333" s="203">
        <f t="shared" si="57"/>
        <v>-1.1572089833704835E-2</v>
      </c>
      <c r="R333" s="203">
        <f t="shared" si="58"/>
        <v>8.9511323003575782E-2</v>
      </c>
      <c r="S333" s="203">
        <f t="shared" si="59"/>
        <v>7.3548680401073874E-2</v>
      </c>
    </row>
    <row r="334" spans="1:19" ht="16.5" thickTop="1" thickBot="1" x14ac:dyDescent="0.3">
      <c r="A334" s="204" t="s">
        <v>295</v>
      </c>
      <c r="B334" s="284">
        <v>1068</v>
      </c>
      <c r="C334" s="205">
        <v>578</v>
      </c>
      <c r="D334" s="206">
        <f t="shared" si="50"/>
        <v>0.54119850187265917</v>
      </c>
      <c r="E334" s="207">
        <v>1177</v>
      </c>
      <c r="F334" s="205">
        <v>900</v>
      </c>
      <c r="G334" s="206">
        <f t="shared" si="51"/>
        <v>0.76465590484282076</v>
      </c>
      <c r="H334" s="206">
        <f t="shared" si="52"/>
        <v>-9.2608326253186046E-2</v>
      </c>
      <c r="I334" s="206">
        <f t="shared" si="53"/>
        <v>-0.35777777777777775</v>
      </c>
      <c r="J334" s="208">
        <f t="shared" si="54"/>
        <v>-0.22345740297016159</v>
      </c>
      <c r="K334" s="209">
        <v>11360</v>
      </c>
      <c r="L334" s="205">
        <v>8144</v>
      </c>
      <c r="M334" s="206">
        <f t="shared" si="55"/>
        <v>0.71690140845070427</v>
      </c>
      <c r="N334" s="207">
        <v>11086</v>
      </c>
      <c r="O334" s="205">
        <v>7526</v>
      </c>
      <c r="P334" s="206">
        <f t="shared" si="56"/>
        <v>0.67887425581814898</v>
      </c>
      <c r="Q334" s="206">
        <f t="shared" si="57"/>
        <v>2.4715857838715438E-2</v>
      </c>
      <c r="R334" s="206">
        <f t="shared" si="58"/>
        <v>8.2115333510496935E-2</v>
      </c>
      <c r="S334" s="208">
        <f t="shared" si="59"/>
        <v>3.8027152632555294E-2</v>
      </c>
    </row>
    <row r="335" spans="1:19" ht="15" thickTop="1" thickBot="1" x14ac:dyDescent="0.3">
      <c r="A335" s="210" t="s">
        <v>351</v>
      </c>
      <c r="B335" s="210">
        <v>1068</v>
      </c>
      <c r="C335" s="176">
        <v>578</v>
      </c>
      <c r="D335" s="203">
        <f t="shared" si="50"/>
        <v>0.54119850187265917</v>
      </c>
      <c r="E335" s="176">
        <v>1177</v>
      </c>
      <c r="F335" s="176">
        <v>900</v>
      </c>
      <c r="G335" s="203">
        <f t="shared" si="51"/>
        <v>0.76465590484282076</v>
      </c>
      <c r="H335" s="203">
        <f t="shared" si="52"/>
        <v>-9.2608326253186046E-2</v>
      </c>
      <c r="I335" s="203">
        <f t="shared" si="53"/>
        <v>-0.35777777777777775</v>
      </c>
      <c r="J335" s="203">
        <f t="shared" si="54"/>
        <v>-0.22345740297016159</v>
      </c>
      <c r="K335" s="176">
        <v>11360</v>
      </c>
      <c r="L335" s="176">
        <v>8144</v>
      </c>
      <c r="M335" s="203">
        <f t="shared" si="55"/>
        <v>0.71690140845070427</v>
      </c>
      <c r="N335" s="176">
        <v>11086</v>
      </c>
      <c r="O335" s="176">
        <v>7526</v>
      </c>
      <c r="P335" s="203">
        <f t="shared" si="56"/>
        <v>0.67887425581814898</v>
      </c>
      <c r="Q335" s="203">
        <f t="shared" si="57"/>
        <v>2.4715857838715438E-2</v>
      </c>
      <c r="R335" s="203">
        <f t="shared" si="58"/>
        <v>8.2115333510496935E-2</v>
      </c>
      <c r="S335" s="203">
        <f t="shared" si="59"/>
        <v>3.8027152632555294E-2</v>
      </c>
    </row>
    <row r="336" spans="1:19" ht="16.5" thickTop="1" thickBot="1" x14ac:dyDescent="0.3">
      <c r="A336" s="204" t="s">
        <v>298</v>
      </c>
      <c r="B336" s="284">
        <v>1058</v>
      </c>
      <c r="C336" s="205">
        <v>895</v>
      </c>
      <c r="D336" s="206">
        <f t="shared" si="50"/>
        <v>0.84593572778827975</v>
      </c>
      <c r="E336" s="207">
        <v>984</v>
      </c>
      <c r="F336" s="205">
        <v>803</v>
      </c>
      <c r="G336" s="206">
        <f t="shared" si="51"/>
        <v>0.81605691056910568</v>
      </c>
      <c r="H336" s="206">
        <f t="shared" si="52"/>
        <v>7.5203252032520318E-2</v>
      </c>
      <c r="I336" s="206">
        <f t="shared" si="53"/>
        <v>0.11457036114570363</v>
      </c>
      <c r="J336" s="208">
        <f t="shared" si="54"/>
        <v>2.987881721917407E-2</v>
      </c>
      <c r="K336" s="209">
        <v>9599</v>
      </c>
      <c r="L336" s="205">
        <v>8140</v>
      </c>
      <c r="M336" s="206">
        <f t="shared" si="55"/>
        <v>0.84800500052088756</v>
      </c>
      <c r="N336" s="207">
        <v>8762</v>
      </c>
      <c r="O336" s="205">
        <v>7124</v>
      </c>
      <c r="P336" s="206">
        <f t="shared" si="56"/>
        <v>0.81305637982195844</v>
      </c>
      <c r="Q336" s="206">
        <f t="shared" si="57"/>
        <v>9.5526135585482841E-2</v>
      </c>
      <c r="R336" s="206">
        <f t="shared" si="58"/>
        <v>0.14261650758001121</v>
      </c>
      <c r="S336" s="208">
        <f t="shared" si="59"/>
        <v>3.4948620698929123E-2</v>
      </c>
    </row>
    <row r="337" spans="1:19" ht="14.25" thickTop="1" x14ac:dyDescent="0.25">
      <c r="A337" s="210" t="s">
        <v>351</v>
      </c>
      <c r="B337" s="210">
        <v>1058</v>
      </c>
      <c r="C337" s="176">
        <v>895</v>
      </c>
      <c r="D337" s="203">
        <f t="shared" si="50"/>
        <v>0.84593572778827975</v>
      </c>
      <c r="E337" s="176">
        <v>984</v>
      </c>
      <c r="F337" s="176">
        <v>803</v>
      </c>
      <c r="G337" s="203">
        <f t="shared" si="51"/>
        <v>0.81605691056910568</v>
      </c>
      <c r="H337" s="203">
        <f t="shared" si="52"/>
        <v>7.5203252032520318E-2</v>
      </c>
      <c r="I337" s="203">
        <f t="shared" si="53"/>
        <v>0.11457036114570363</v>
      </c>
      <c r="J337" s="203">
        <f t="shared" si="54"/>
        <v>2.987881721917407E-2</v>
      </c>
      <c r="K337" s="176">
        <v>9523</v>
      </c>
      <c r="L337" s="176">
        <v>8104</v>
      </c>
      <c r="M337" s="203">
        <f t="shared" si="55"/>
        <v>0.85099233434841959</v>
      </c>
      <c r="N337" s="176">
        <v>8762</v>
      </c>
      <c r="O337" s="176">
        <v>7124</v>
      </c>
      <c r="P337" s="203">
        <f t="shared" si="56"/>
        <v>0.81305637982195844</v>
      </c>
      <c r="Q337" s="203">
        <f t="shared" si="57"/>
        <v>8.6852316822643161E-2</v>
      </c>
      <c r="R337" s="203">
        <f t="shared" si="58"/>
        <v>0.13756316676024705</v>
      </c>
      <c r="S337" s="203">
        <f t="shared" si="59"/>
        <v>3.7935954526461146E-2</v>
      </c>
    </row>
    <row r="338" spans="1:19" x14ac:dyDescent="0.25">
      <c r="A338" s="210" t="s">
        <v>353</v>
      </c>
      <c r="B338" s="210">
        <v>0</v>
      </c>
      <c r="C338" s="176">
        <v>0</v>
      </c>
      <c r="D338" s="203" t="str">
        <f t="shared" si="50"/>
        <v/>
      </c>
      <c r="E338" s="176">
        <v>0</v>
      </c>
      <c r="F338" s="176">
        <v>0</v>
      </c>
      <c r="G338" s="203" t="str">
        <f t="shared" si="51"/>
        <v/>
      </c>
      <c r="H338" s="203" t="str">
        <f t="shared" si="52"/>
        <v/>
      </c>
      <c r="I338" s="203" t="str">
        <f t="shared" si="53"/>
        <v/>
      </c>
      <c r="J338" s="203" t="str">
        <f t="shared" si="54"/>
        <v/>
      </c>
      <c r="K338" s="176">
        <v>57</v>
      </c>
      <c r="L338" s="176">
        <v>17</v>
      </c>
      <c r="M338" s="203">
        <f t="shared" si="55"/>
        <v>0.2982456140350877</v>
      </c>
      <c r="N338" s="176">
        <v>0</v>
      </c>
      <c r="O338" s="176">
        <v>0</v>
      </c>
      <c r="P338" s="203" t="str">
        <f t="shared" si="56"/>
        <v/>
      </c>
      <c r="Q338" s="203" t="str">
        <f t="shared" si="57"/>
        <v/>
      </c>
      <c r="R338" s="203" t="str">
        <f t="shared" si="58"/>
        <v/>
      </c>
      <c r="S338" s="203" t="str">
        <f t="shared" si="59"/>
        <v/>
      </c>
    </row>
    <row r="339" spans="1:19" ht="14.25" thickBot="1" x14ac:dyDescent="0.3">
      <c r="A339" s="210" t="s">
        <v>352</v>
      </c>
      <c r="B339" s="210">
        <v>0</v>
      </c>
      <c r="C339" s="176">
        <v>0</v>
      </c>
      <c r="D339" s="203" t="str">
        <f t="shared" si="50"/>
        <v/>
      </c>
      <c r="E339" s="176">
        <v>0</v>
      </c>
      <c r="F339" s="176">
        <v>0</v>
      </c>
      <c r="G339" s="203" t="str">
        <f t="shared" si="51"/>
        <v/>
      </c>
      <c r="H339" s="203" t="str">
        <f t="shared" si="52"/>
        <v/>
      </c>
      <c r="I339" s="203" t="str">
        <f t="shared" si="53"/>
        <v/>
      </c>
      <c r="J339" s="203" t="str">
        <f t="shared" si="54"/>
        <v/>
      </c>
      <c r="K339" s="176">
        <v>19</v>
      </c>
      <c r="L339" s="176">
        <v>19</v>
      </c>
      <c r="M339" s="203">
        <f t="shared" si="55"/>
        <v>1</v>
      </c>
      <c r="N339" s="176">
        <v>0</v>
      </c>
      <c r="O339" s="176">
        <v>0</v>
      </c>
      <c r="P339" s="203" t="str">
        <f t="shared" si="56"/>
        <v/>
      </c>
      <c r="Q339" s="203" t="str">
        <f t="shared" si="57"/>
        <v/>
      </c>
      <c r="R339" s="203" t="str">
        <f t="shared" si="58"/>
        <v/>
      </c>
      <c r="S339" s="203" t="str">
        <f t="shared" si="59"/>
        <v/>
      </c>
    </row>
    <row r="340" spans="1:19" ht="16.5" thickTop="1" thickBot="1" x14ac:dyDescent="0.3">
      <c r="A340" s="204" t="s">
        <v>305</v>
      </c>
      <c r="B340" s="284">
        <v>864</v>
      </c>
      <c r="C340" s="205">
        <v>759</v>
      </c>
      <c r="D340" s="206">
        <f t="shared" si="50"/>
        <v>0.87847222222222221</v>
      </c>
      <c r="E340" s="207">
        <v>868</v>
      </c>
      <c r="F340" s="205">
        <v>759</v>
      </c>
      <c r="G340" s="206">
        <f t="shared" si="51"/>
        <v>0.87442396313364057</v>
      </c>
      <c r="H340" s="206">
        <f t="shared" si="52"/>
        <v>-4.6082949308755561E-3</v>
      </c>
      <c r="I340" s="206">
        <f t="shared" si="53"/>
        <v>0</v>
      </c>
      <c r="J340" s="208">
        <f t="shared" si="54"/>
        <v>4.0482590885816405E-3</v>
      </c>
      <c r="K340" s="209">
        <v>8260</v>
      </c>
      <c r="L340" s="205">
        <v>6846</v>
      </c>
      <c r="M340" s="206">
        <f t="shared" si="55"/>
        <v>0.82881355932203393</v>
      </c>
      <c r="N340" s="207">
        <v>8364</v>
      </c>
      <c r="O340" s="205">
        <v>6653</v>
      </c>
      <c r="P340" s="206">
        <f t="shared" si="56"/>
        <v>0.79543280726924914</v>
      </c>
      <c r="Q340" s="206">
        <f t="shared" si="57"/>
        <v>-1.2434241989478734E-2</v>
      </c>
      <c r="R340" s="206">
        <f t="shared" si="58"/>
        <v>2.9009469412295097E-2</v>
      </c>
      <c r="S340" s="208">
        <f t="shared" si="59"/>
        <v>3.338075205278479E-2</v>
      </c>
    </row>
    <row r="341" spans="1:19" ht="15" thickTop="1" thickBot="1" x14ac:dyDescent="0.3">
      <c r="A341" s="210" t="s">
        <v>351</v>
      </c>
      <c r="B341" s="210">
        <v>864</v>
      </c>
      <c r="C341" s="176">
        <v>759</v>
      </c>
      <c r="D341" s="203">
        <f t="shared" si="50"/>
        <v>0.87847222222222221</v>
      </c>
      <c r="E341" s="176">
        <v>868</v>
      </c>
      <c r="F341" s="176">
        <v>759</v>
      </c>
      <c r="G341" s="203">
        <f t="shared" si="51"/>
        <v>0.87442396313364057</v>
      </c>
      <c r="H341" s="203">
        <f t="shared" si="52"/>
        <v>-4.6082949308755561E-3</v>
      </c>
      <c r="I341" s="203">
        <f t="shared" si="53"/>
        <v>0</v>
      </c>
      <c r="J341" s="203">
        <f t="shared" si="54"/>
        <v>4.0482590885816405E-3</v>
      </c>
      <c r="K341" s="176">
        <v>8124</v>
      </c>
      <c r="L341" s="176">
        <v>6810</v>
      </c>
      <c r="M341" s="203">
        <f t="shared" si="55"/>
        <v>0.83825701624815363</v>
      </c>
      <c r="N341" s="176">
        <v>8364</v>
      </c>
      <c r="O341" s="176">
        <v>6653</v>
      </c>
      <c r="P341" s="203">
        <f t="shared" si="56"/>
        <v>0.79543280726924914</v>
      </c>
      <c r="Q341" s="203">
        <f t="shared" si="57"/>
        <v>-2.8694404591104727E-2</v>
      </c>
      <c r="R341" s="203">
        <f t="shared" si="58"/>
        <v>2.3598376672177901E-2</v>
      </c>
      <c r="S341" s="203">
        <f t="shared" si="59"/>
        <v>4.2824208978904488E-2</v>
      </c>
    </row>
    <row r="342" spans="1:19" ht="16.5" thickTop="1" thickBot="1" x14ac:dyDescent="0.3">
      <c r="A342" s="204" t="s">
        <v>446</v>
      </c>
      <c r="B342" s="284">
        <v>0</v>
      </c>
      <c r="C342" s="205">
        <v>0</v>
      </c>
      <c r="D342" s="206" t="str">
        <f t="shared" si="50"/>
        <v/>
      </c>
      <c r="E342" s="207">
        <v>0</v>
      </c>
      <c r="F342" s="205">
        <v>0</v>
      </c>
      <c r="G342" s="206" t="str">
        <f t="shared" si="51"/>
        <v/>
      </c>
      <c r="H342" s="206" t="str">
        <f t="shared" si="52"/>
        <v/>
      </c>
      <c r="I342" s="206" t="str">
        <f t="shared" si="53"/>
        <v/>
      </c>
      <c r="J342" s="208" t="str">
        <f t="shared" si="54"/>
        <v/>
      </c>
      <c r="K342" s="209">
        <v>136</v>
      </c>
      <c r="L342" s="205">
        <v>36</v>
      </c>
      <c r="M342" s="206">
        <f t="shared" si="55"/>
        <v>0.26470588235294118</v>
      </c>
      <c r="N342" s="207">
        <v>0</v>
      </c>
      <c r="O342" s="205">
        <v>0</v>
      </c>
      <c r="P342" s="206" t="str">
        <f t="shared" si="56"/>
        <v/>
      </c>
      <c r="Q342" s="206" t="str">
        <f t="shared" si="57"/>
        <v/>
      </c>
      <c r="R342" s="206" t="str">
        <f t="shared" si="58"/>
        <v/>
      </c>
      <c r="S342" s="208" t="str">
        <f t="shared" si="59"/>
        <v/>
      </c>
    </row>
    <row r="343" spans="1:19" ht="16.5" thickTop="1" thickBot="1" x14ac:dyDescent="0.3">
      <c r="A343" s="204" t="s">
        <v>300</v>
      </c>
      <c r="B343" s="284">
        <v>864</v>
      </c>
      <c r="C343" s="205">
        <v>627</v>
      </c>
      <c r="D343" s="206">
        <f t="shared" si="50"/>
        <v>0.72569444444444442</v>
      </c>
      <c r="E343" s="207">
        <v>876</v>
      </c>
      <c r="F343" s="205">
        <v>700</v>
      </c>
      <c r="G343" s="206">
        <f t="shared" si="51"/>
        <v>0.79908675799086759</v>
      </c>
      <c r="H343" s="206">
        <f t="shared" si="52"/>
        <v>-1.3698630136986356E-2</v>
      </c>
      <c r="I343" s="206">
        <f t="shared" si="53"/>
        <v>-0.10428571428571431</v>
      </c>
      <c r="J343" s="208">
        <f t="shared" si="54"/>
        <v>-7.3392313546423171E-2</v>
      </c>
      <c r="K343" s="209">
        <v>8271</v>
      </c>
      <c r="L343" s="205">
        <v>6309</v>
      </c>
      <c r="M343" s="206">
        <f t="shared" si="55"/>
        <v>0.76278563656147991</v>
      </c>
      <c r="N343" s="207">
        <v>7987</v>
      </c>
      <c r="O343" s="205">
        <v>5817</v>
      </c>
      <c r="P343" s="206">
        <f t="shared" si="56"/>
        <v>0.72830850131463631</v>
      </c>
      <c r="Q343" s="206">
        <f t="shared" si="57"/>
        <v>3.5557781394766508E-2</v>
      </c>
      <c r="R343" s="206">
        <f t="shared" si="58"/>
        <v>8.4579680247550248E-2</v>
      </c>
      <c r="S343" s="208">
        <f t="shared" si="59"/>
        <v>3.4477135246843593E-2</v>
      </c>
    </row>
    <row r="344" spans="1:19" ht="15" thickTop="1" thickBot="1" x14ac:dyDescent="0.3">
      <c r="A344" s="210" t="s">
        <v>351</v>
      </c>
      <c r="B344" s="210">
        <v>864</v>
      </c>
      <c r="C344" s="176">
        <v>627</v>
      </c>
      <c r="D344" s="203">
        <f t="shared" si="50"/>
        <v>0.72569444444444442</v>
      </c>
      <c r="E344" s="176">
        <v>876</v>
      </c>
      <c r="F344" s="176">
        <v>700</v>
      </c>
      <c r="G344" s="203">
        <f t="shared" si="51"/>
        <v>0.79908675799086759</v>
      </c>
      <c r="H344" s="203">
        <f t="shared" si="52"/>
        <v>-1.3698630136986356E-2</v>
      </c>
      <c r="I344" s="203">
        <f t="shared" si="53"/>
        <v>-0.10428571428571431</v>
      </c>
      <c r="J344" s="203">
        <f t="shared" si="54"/>
        <v>-7.3392313546423171E-2</v>
      </c>
      <c r="K344" s="176">
        <v>8271</v>
      </c>
      <c r="L344" s="176">
        <v>6309</v>
      </c>
      <c r="M344" s="203">
        <f t="shared" si="55"/>
        <v>0.76278563656147991</v>
      </c>
      <c r="N344" s="176">
        <v>7987</v>
      </c>
      <c r="O344" s="176">
        <v>5817</v>
      </c>
      <c r="P344" s="203">
        <f t="shared" si="56"/>
        <v>0.72830850131463631</v>
      </c>
      <c r="Q344" s="203">
        <f t="shared" si="57"/>
        <v>3.5557781394766508E-2</v>
      </c>
      <c r="R344" s="203">
        <f t="shared" si="58"/>
        <v>8.4579680247550248E-2</v>
      </c>
      <c r="S344" s="203">
        <f t="shared" si="59"/>
        <v>3.4477135246843593E-2</v>
      </c>
    </row>
    <row r="345" spans="1:19" ht="16.5" thickTop="1" thickBot="1" x14ac:dyDescent="0.3">
      <c r="A345" s="204" t="s">
        <v>306</v>
      </c>
      <c r="B345" s="284">
        <v>857</v>
      </c>
      <c r="C345" s="205">
        <v>647</v>
      </c>
      <c r="D345" s="206">
        <f t="shared" si="50"/>
        <v>0.75495915985997664</v>
      </c>
      <c r="E345" s="207">
        <v>863</v>
      </c>
      <c r="F345" s="205">
        <v>719</v>
      </c>
      <c r="G345" s="206">
        <f t="shared" si="51"/>
        <v>0.83314020857473925</v>
      </c>
      <c r="H345" s="206">
        <f t="shared" si="52"/>
        <v>-6.9524913093859109E-3</v>
      </c>
      <c r="I345" s="206">
        <f t="shared" si="53"/>
        <v>-0.10013908205841449</v>
      </c>
      <c r="J345" s="208">
        <f t="shared" si="54"/>
        <v>-7.8181048714762613E-2</v>
      </c>
      <c r="K345" s="209">
        <v>7178</v>
      </c>
      <c r="L345" s="205">
        <v>5607</v>
      </c>
      <c r="M345" s="206">
        <f t="shared" si="55"/>
        <v>0.78113680691000276</v>
      </c>
      <c r="N345" s="207">
        <v>8381</v>
      </c>
      <c r="O345" s="205">
        <v>6849</v>
      </c>
      <c r="P345" s="206">
        <f t="shared" si="56"/>
        <v>0.81720558405918153</v>
      </c>
      <c r="Q345" s="206">
        <f t="shared" si="57"/>
        <v>-0.14353895716501608</v>
      </c>
      <c r="R345" s="206">
        <f t="shared" si="58"/>
        <v>-0.18134034165571611</v>
      </c>
      <c r="S345" s="208">
        <f t="shared" si="59"/>
        <v>-3.6068777149178777E-2</v>
      </c>
    </row>
    <row r="346" spans="1:19" ht="14.25" thickTop="1" x14ac:dyDescent="0.25">
      <c r="A346" s="210" t="s">
        <v>352</v>
      </c>
      <c r="B346" s="210">
        <v>857</v>
      </c>
      <c r="C346" s="176">
        <v>647</v>
      </c>
      <c r="D346" s="203">
        <f t="shared" si="50"/>
        <v>0.75495915985997664</v>
      </c>
      <c r="E346" s="176">
        <v>863</v>
      </c>
      <c r="F346" s="176">
        <v>719</v>
      </c>
      <c r="G346" s="203">
        <f t="shared" si="51"/>
        <v>0.83314020857473925</v>
      </c>
      <c r="H346" s="203">
        <f t="shared" si="52"/>
        <v>-6.9524913093859109E-3</v>
      </c>
      <c r="I346" s="203">
        <f t="shared" si="53"/>
        <v>-0.10013908205841449</v>
      </c>
      <c r="J346" s="203">
        <f t="shared" si="54"/>
        <v>-7.8181048714762613E-2</v>
      </c>
      <c r="K346" s="176">
        <v>7178</v>
      </c>
      <c r="L346" s="176">
        <v>5607</v>
      </c>
      <c r="M346" s="203">
        <f t="shared" si="55"/>
        <v>0.78113680691000276</v>
      </c>
      <c r="N346" s="176">
        <v>8229</v>
      </c>
      <c r="O346" s="176">
        <v>6758</v>
      </c>
      <c r="P346" s="203">
        <f t="shared" si="56"/>
        <v>0.82124194920403448</v>
      </c>
      <c r="Q346" s="203">
        <f t="shared" si="57"/>
        <v>-0.12771904241098553</v>
      </c>
      <c r="R346" s="203">
        <f t="shared" si="58"/>
        <v>-0.17031666173424087</v>
      </c>
      <c r="S346" s="203">
        <f t="shared" si="59"/>
        <v>-4.0105142294031726E-2</v>
      </c>
    </row>
    <row r="347" spans="1:19" ht="14.25" thickBot="1" x14ac:dyDescent="0.3">
      <c r="A347" s="210" t="s">
        <v>353</v>
      </c>
      <c r="B347" s="210">
        <v>0</v>
      </c>
      <c r="C347" s="176">
        <v>0</v>
      </c>
      <c r="D347" s="203" t="str">
        <f t="shared" si="50"/>
        <v/>
      </c>
      <c r="E347" s="176">
        <v>0</v>
      </c>
      <c r="F347" s="176">
        <v>0</v>
      </c>
      <c r="G347" s="203" t="str">
        <f t="shared" si="51"/>
        <v/>
      </c>
      <c r="H347" s="203" t="str">
        <f t="shared" si="52"/>
        <v/>
      </c>
      <c r="I347" s="203" t="str">
        <f t="shared" si="53"/>
        <v/>
      </c>
      <c r="J347" s="203" t="str">
        <f t="shared" si="54"/>
        <v/>
      </c>
      <c r="K347" s="176">
        <v>0</v>
      </c>
      <c r="L347" s="176">
        <v>0</v>
      </c>
      <c r="M347" s="203" t="str">
        <f t="shared" si="55"/>
        <v/>
      </c>
      <c r="N347" s="176">
        <v>152</v>
      </c>
      <c r="O347" s="176">
        <v>91</v>
      </c>
      <c r="P347" s="203">
        <f t="shared" si="56"/>
        <v>0.59868421052631582</v>
      </c>
      <c r="Q347" s="203">
        <f t="shared" si="57"/>
        <v>-1</v>
      </c>
      <c r="R347" s="203">
        <f t="shared" si="58"/>
        <v>-1</v>
      </c>
      <c r="S347" s="203" t="str">
        <f t="shared" si="59"/>
        <v/>
      </c>
    </row>
    <row r="348" spans="1:19" ht="16.5" thickTop="1" thickBot="1" x14ac:dyDescent="0.3">
      <c r="A348" s="204" t="s">
        <v>302</v>
      </c>
      <c r="B348" s="284">
        <v>790</v>
      </c>
      <c r="C348" s="205">
        <v>579</v>
      </c>
      <c r="D348" s="206">
        <f t="shared" si="50"/>
        <v>0.73291139240506331</v>
      </c>
      <c r="E348" s="207">
        <v>0</v>
      </c>
      <c r="F348" s="205">
        <v>0</v>
      </c>
      <c r="G348" s="206" t="str">
        <f t="shared" si="51"/>
        <v/>
      </c>
      <c r="H348" s="206" t="str">
        <f t="shared" si="52"/>
        <v/>
      </c>
      <c r="I348" s="206" t="str">
        <f t="shared" si="53"/>
        <v/>
      </c>
      <c r="J348" s="208" t="str">
        <f t="shared" si="54"/>
        <v/>
      </c>
      <c r="K348" s="209">
        <v>11718</v>
      </c>
      <c r="L348" s="205">
        <v>7301</v>
      </c>
      <c r="M348" s="206">
        <f t="shared" si="55"/>
        <v>0.6230585424133811</v>
      </c>
      <c r="N348" s="207">
        <v>0</v>
      </c>
      <c r="O348" s="205">
        <v>0</v>
      </c>
      <c r="P348" s="206" t="str">
        <f t="shared" si="56"/>
        <v/>
      </c>
      <c r="Q348" s="206" t="str">
        <f t="shared" si="57"/>
        <v/>
      </c>
      <c r="R348" s="206" t="str">
        <f t="shared" si="58"/>
        <v/>
      </c>
      <c r="S348" s="208" t="str">
        <f t="shared" si="59"/>
        <v/>
      </c>
    </row>
    <row r="349" spans="1:19" ht="14.25" thickTop="1" x14ac:dyDescent="0.25">
      <c r="A349" s="210" t="s">
        <v>350</v>
      </c>
      <c r="B349" s="210">
        <v>790</v>
      </c>
      <c r="C349" s="176">
        <v>579</v>
      </c>
      <c r="D349" s="203">
        <f t="shared" si="50"/>
        <v>0.73291139240506331</v>
      </c>
      <c r="E349" s="176">
        <v>0</v>
      </c>
      <c r="F349" s="176">
        <v>0</v>
      </c>
      <c r="G349" s="203" t="str">
        <f t="shared" si="51"/>
        <v/>
      </c>
      <c r="H349" s="203" t="str">
        <f t="shared" si="52"/>
        <v/>
      </c>
      <c r="I349" s="203" t="str">
        <f t="shared" si="53"/>
        <v/>
      </c>
      <c r="J349" s="203" t="str">
        <f t="shared" si="54"/>
        <v/>
      </c>
      <c r="K349" s="176">
        <v>11574</v>
      </c>
      <c r="L349" s="176">
        <v>7189</v>
      </c>
      <c r="M349" s="203">
        <f t="shared" si="55"/>
        <v>0.62113357525488166</v>
      </c>
      <c r="N349" s="176">
        <v>0</v>
      </c>
      <c r="O349" s="176">
        <v>0</v>
      </c>
      <c r="P349" s="203" t="str">
        <f t="shared" si="56"/>
        <v/>
      </c>
      <c r="Q349" s="203" t="str">
        <f t="shared" si="57"/>
        <v/>
      </c>
      <c r="R349" s="203" t="str">
        <f t="shared" si="58"/>
        <v/>
      </c>
      <c r="S349" s="203" t="str">
        <f t="shared" si="59"/>
        <v/>
      </c>
    </row>
    <row r="350" spans="1:19" ht="14.25" thickBot="1" x14ac:dyDescent="0.3">
      <c r="A350" s="210" t="s">
        <v>103</v>
      </c>
      <c r="B350" s="210">
        <v>0</v>
      </c>
      <c r="C350" s="176">
        <v>0</v>
      </c>
      <c r="D350" s="203" t="str">
        <f t="shared" si="50"/>
        <v/>
      </c>
      <c r="E350" s="176">
        <v>0</v>
      </c>
      <c r="F350" s="176">
        <v>0</v>
      </c>
      <c r="G350" s="203" t="str">
        <f t="shared" si="51"/>
        <v/>
      </c>
      <c r="H350" s="203" t="str">
        <f t="shared" si="52"/>
        <v/>
      </c>
      <c r="I350" s="203" t="str">
        <f t="shared" si="53"/>
        <v/>
      </c>
      <c r="J350" s="203" t="str">
        <f t="shared" si="54"/>
        <v/>
      </c>
      <c r="K350" s="176">
        <v>144</v>
      </c>
      <c r="L350" s="176">
        <v>112</v>
      </c>
      <c r="M350" s="203">
        <f t="shared" si="55"/>
        <v>0.77777777777777779</v>
      </c>
      <c r="N350" s="176">
        <v>0</v>
      </c>
      <c r="O350" s="176">
        <v>0</v>
      </c>
      <c r="P350" s="203" t="str">
        <f t="shared" si="56"/>
        <v/>
      </c>
      <c r="Q350" s="203" t="str">
        <f t="shared" si="57"/>
        <v/>
      </c>
      <c r="R350" s="203" t="str">
        <f t="shared" si="58"/>
        <v/>
      </c>
      <c r="S350" s="203" t="str">
        <f t="shared" si="59"/>
        <v/>
      </c>
    </row>
    <row r="351" spans="1:19" ht="16.5" thickTop="1" thickBot="1" x14ac:dyDescent="0.3">
      <c r="A351" s="204" t="s">
        <v>304</v>
      </c>
      <c r="B351" s="284">
        <v>768</v>
      </c>
      <c r="C351" s="205">
        <v>582</v>
      </c>
      <c r="D351" s="206">
        <f t="shared" si="50"/>
        <v>0.7578125</v>
      </c>
      <c r="E351" s="207">
        <v>0</v>
      </c>
      <c r="F351" s="205">
        <v>0</v>
      </c>
      <c r="G351" s="206" t="str">
        <f t="shared" si="51"/>
        <v/>
      </c>
      <c r="H351" s="206" t="str">
        <f t="shared" si="52"/>
        <v/>
      </c>
      <c r="I351" s="206" t="str">
        <f t="shared" si="53"/>
        <v/>
      </c>
      <c r="J351" s="208" t="str">
        <f t="shared" si="54"/>
        <v/>
      </c>
      <c r="K351" s="209">
        <v>6278</v>
      </c>
      <c r="L351" s="205">
        <v>4979</v>
      </c>
      <c r="M351" s="206">
        <f t="shared" si="55"/>
        <v>0.79308697037273013</v>
      </c>
      <c r="N351" s="207">
        <v>1302</v>
      </c>
      <c r="O351" s="205">
        <v>1036</v>
      </c>
      <c r="P351" s="206">
        <f t="shared" si="56"/>
        <v>0.79569892473118276</v>
      </c>
      <c r="Q351" s="206">
        <f t="shared" si="57"/>
        <v>3.8218125960061444</v>
      </c>
      <c r="R351" s="206">
        <f t="shared" si="58"/>
        <v>3.8059845559845558</v>
      </c>
      <c r="S351" s="208">
        <f t="shared" si="59"/>
        <v>-2.6119543584526284E-3</v>
      </c>
    </row>
    <row r="352" spans="1:19" ht="15" thickTop="1" thickBot="1" x14ac:dyDescent="0.3">
      <c r="A352" s="210" t="s">
        <v>351</v>
      </c>
      <c r="B352" s="210">
        <v>768</v>
      </c>
      <c r="C352" s="176">
        <v>582</v>
      </c>
      <c r="D352" s="203">
        <f t="shared" si="50"/>
        <v>0.7578125</v>
      </c>
      <c r="E352" s="176">
        <v>0</v>
      </c>
      <c r="F352" s="176">
        <v>0</v>
      </c>
      <c r="G352" s="203" t="str">
        <f t="shared" si="51"/>
        <v/>
      </c>
      <c r="H352" s="203" t="str">
        <f t="shared" si="52"/>
        <v/>
      </c>
      <c r="I352" s="203" t="str">
        <f t="shared" si="53"/>
        <v/>
      </c>
      <c r="J352" s="203" t="str">
        <f t="shared" si="54"/>
        <v/>
      </c>
      <c r="K352" s="176">
        <v>6278</v>
      </c>
      <c r="L352" s="176">
        <v>4979</v>
      </c>
      <c r="M352" s="203">
        <f t="shared" si="55"/>
        <v>0.79308697037273013</v>
      </c>
      <c r="N352" s="176">
        <v>1302</v>
      </c>
      <c r="O352" s="176">
        <v>1036</v>
      </c>
      <c r="P352" s="203">
        <f t="shared" si="56"/>
        <v>0.79569892473118276</v>
      </c>
      <c r="Q352" s="203">
        <f t="shared" si="57"/>
        <v>3.8218125960061444</v>
      </c>
      <c r="R352" s="203">
        <f t="shared" si="58"/>
        <v>3.8059845559845558</v>
      </c>
      <c r="S352" s="203">
        <f t="shared" si="59"/>
        <v>-2.6119543584526284E-3</v>
      </c>
    </row>
    <row r="353" spans="1:19" ht="16.5" thickTop="1" thickBot="1" x14ac:dyDescent="0.3">
      <c r="A353" s="204" t="s">
        <v>303</v>
      </c>
      <c r="B353" s="284">
        <v>768</v>
      </c>
      <c r="C353" s="205">
        <v>654</v>
      </c>
      <c r="D353" s="206">
        <f t="shared" si="50"/>
        <v>0.8515625</v>
      </c>
      <c r="E353" s="207">
        <v>868</v>
      </c>
      <c r="F353" s="205">
        <v>743</v>
      </c>
      <c r="G353" s="206">
        <f t="shared" si="51"/>
        <v>0.85599078341013823</v>
      </c>
      <c r="H353" s="206">
        <f t="shared" si="52"/>
        <v>-0.11520737327188935</v>
      </c>
      <c r="I353" s="206">
        <f t="shared" si="53"/>
        <v>-0.11978465679676986</v>
      </c>
      <c r="J353" s="208">
        <f t="shared" si="54"/>
        <v>-4.428283410138234E-3</v>
      </c>
      <c r="K353" s="209">
        <v>7870</v>
      </c>
      <c r="L353" s="205">
        <v>6231</v>
      </c>
      <c r="M353" s="206">
        <f t="shared" si="55"/>
        <v>0.79174078780177892</v>
      </c>
      <c r="N353" s="207">
        <v>8102</v>
      </c>
      <c r="O353" s="205">
        <v>6299</v>
      </c>
      <c r="P353" s="206">
        <f t="shared" si="56"/>
        <v>0.77746235497408045</v>
      </c>
      <c r="Q353" s="206">
        <f t="shared" si="57"/>
        <v>-2.8634904961737817E-2</v>
      </c>
      <c r="R353" s="206">
        <f t="shared" si="58"/>
        <v>-1.0795364343546554E-2</v>
      </c>
      <c r="S353" s="208">
        <f t="shared" si="59"/>
        <v>1.4278432827698473E-2</v>
      </c>
    </row>
    <row r="354" spans="1:19" ht="14.25" thickTop="1" x14ac:dyDescent="0.25">
      <c r="A354" s="210" t="s">
        <v>351</v>
      </c>
      <c r="B354" s="210">
        <v>768</v>
      </c>
      <c r="C354" s="176">
        <v>654</v>
      </c>
      <c r="D354" s="203">
        <f t="shared" si="50"/>
        <v>0.8515625</v>
      </c>
      <c r="E354" s="176">
        <v>868</v>
      </c>
      <c r="F354" s="176">
        <v>743</v>
      </c>
      <c r="G354" s="203">
        <f t="shared" si="51"/>
        <v>0.85599078341013823</v>
      </c>
      <c r="H354" s="203">
        <f t="shared" si="52"/>
        <v>-0.11520737327188935</v>
      </c>
      <c r="I354" s="203">
        <f t="shared" si="53"/>
        <v>-0.11978465679676986</v>
      </c>
      <c r="J354" s="203">
        <f t="shared" si="54"/>
        <v>-4.428283410138234E-3</v>
      </c>
      <c r="K354" s="176">
        <v>7832</v>
      </c>
      <c r="L354" s="176">
        <v>6210</v>
      </c>
      <c r="M354" s="203">
        <f t="shared" si="55"/>
        <v>0.79290091930541373</v>
      </c>
      <c r="N354" s="176">
        <v>8102</v>
      </c>
      <c r="O354" s="176">
        <v>6299</v>
      </c>
      <c r="P354" s="203">
        <f t="shared" si="56"/>
        <v>0.77746235497408045</v>
      </c>
      <c r="Q354" s="203">
        <f t="shared" si="57"/>
        <v>-3.3325104912367287E-2</v>
      </c>
      <c r="R354" s="203">
        <f t="shared" si="58"/>
        <v>-1.4129226861406607E-2</v>
      </c>
      <c r="S354" s="203">
        <f t="shared" si="59"/>
        <v>1.5438564331333282E-2</v>
      </c>
    </row>
    <row r="355" spans="1:19" ht="14.25" thickBot="1" x14ac:dyDescent="0.3">
      <c r="A355" s="210" t="s">
        <v>352</v>
      </c>
      <c r="B355" s="210">
        <v>0</v>
      </c>
      <c r="C355" s="176">
        <v>0</v>
      </c>
      <c r="D355" s="203" t="str">
        <f t="shared" si="50"/>
        <v/>
      </c>
      <c r="E355" s="176">
        <v>0</v>
      </c>
      <c r="F355" s="176">
        <v>0</v>
      </c>
      <c r="G355" s="203" t="str">
        <f t="shared" si="51"/>
        <v/>
      </c>
      <c r="H355" s="203" t="str">
        <f t="shared" si="52"/>
        <v/>
      </c>
      <c r="I355" s="203" t="str">
        <f t="shared" si="53"/>
        <v/>
      </c>
      <c r="J355" s="203" t="str">
        <f t="shared" si="54"/>
        <v/>
      </c>
      <c r="K355" s="176">
        <v>38</v>
      </c>
      <c r="L355" s="176">
        <v>21</v>
      </c>
      <c r="M355" s="203">
        <f t="shared" si="55"/>
        <v>0.55263157894736847</v>
      </c>
      <c r="N355" s="176">
        <v>0</v>
      </c>
      <c r="O355" s="176">
        <v>0</v>
      </c>
      <c r="P355" s="203" t="str">
        <f t="shared" si="56"/>
        <v/>
      </c>
      <c r="Q355" s="203" t="str">
        <f t="shared" si="57"/>
        <v/>
      </c>
      <c r="R355" s="203" t="str">
        <f t="shared" si="58"/>
        <v/>
      </c>
      <c r="S355" s="203" t="str">
        <f t="shared" si="59"/>
        <v/>
      </c>
    </row>
    <row r="356" spans="1:19" ht="16.5" thickTop="1" thickBot="1" x14ac:dyDescent="0.3">
      <c r="A356" s="204" t="s">
        <v>301</v>
      </c>
      <c r="B356" s="284">
        <v>758</v>
      </c>
      <c r="C356" s="205">
        <v>257</v>
      </c>
      <c r="D356" s="206">
        <f t="shared" si="50"/>
        <v>0.33905013192612138</v>
      </c>
      <c r="E356" s="207">
        <v>540</v>
      </c>
      <c r="F356" s="205">
        <v>261</v>
      </c>
      <c r="G356" s="206">
        <f t="shared" si="51"/>
        <v>0.48333333333333334</v>
      </c>
      <c r="H356" s="206">
        <f t="shared" si="52"/>
        <v>0.40370370370370368</v>
      </c>
      <c r="I356" s="206">
        <f t="shared" si="53"/>
        <v>-1.5325670498084309E-2</v>
      </c>
      <c r="J356" s="208">
        <f t="shared" si="54"/>
        <v>-0.14428320140721196</v>
      </c>
      <c r="K356" s="209">
        <v>5858</v>
      </c>
      <c r="L356" s="205">
        <v>2274</v>
      </c>
      <c r="M356" s="206">
        <f t="shared" si="55"/>
        <v>0.38818709457152611</v>
      </c>
      <c r="N356" s="207">
        <v>4076</v>
      </c>
      <c r="O356" s="205">
        <v>1964</v>
      </c>
      <c r="P356" s="206">
        <f t="shared" si="56"/>
        <v>0.4818449460255152</v>
      </c>
      <c r="Q356" s="206">
        <f t="shared" si="57"/>
        <v>0.43719332679097156</v>
      </c>
      <c r="R356" s="206">
        <f t="shared" si="58"/>
        <v>0.15784114052953147</v>
      </c>
      <c r="S356" s="208">
        <f t="shared" si="59"/>
        <v>-9.3657851453989083E-2</v>
      </c>
    </row>
    <row r="357" spans="1:19" ht="15" thickTop="1" thickBot="1" x14ac:dyDescent="0.3">
      <c r="A357" s="210" t="s">
        <v>350</v>
      </c>
      <c r="B357" s="210">
        <v>758</v>
      </c>
      <c r="C357" s="176">
        <v>257</v>
      </c>
      <c r="D357" s="203">
        <f t="shared" si="50"/>
        <v>0.33905013192612138</v>
      </c>
      <c r="E357" s="176">
        <v>540</v>
      </c>
      <c r="F357" s="176">
        <v>261</v>
      </c>
      <c r="G357" s="203">
        <f t="shared" si="51"/>
        <v>0.48333333333333334</v>
      </c>
      <c r="H357" s="203">
        <f t="shared" si="52"/>
        <v>0.40370370370370368</v>
      </c>
      <c r="I357" s="203">
        <f t="shared" si="53"/>
        <v>-1.5325670498084309E-2</v>
      </c>
      <c r="J357" s="203">
        <f t="shared" si="54"/>
        <v>-0.14428320140721196</v>
      </c>
      <c r="K357" s="176">
        <v>5858</v>
      </c>
      <c r="L357" s="176">
        <v>2274</v>
      </c>
      <c r="M357" s="203">
        <f t="shared" si="55"/>
        <v>0.38818709457152611</v>
      </c>
      <c r="N357" s="176">
        <v>4076</v>
      </c>
      <c r="O357" s="176">
        <v>1964</v>
      </c>
      <c r="P357" s="203">
        <f t="shared" si="56"/>
        <v>0.4818449460255152</v>
      </c>
      <c r="Q357" s="203">
        <f t="shared" si="57"/>
        <v>0.43719332679097156</v>
      </c>
      <c r="R357" s="203">
        <f t="shared" si="58"/>
        <v>0.15784114052953147</v>
      </c>
      <c r="S357" s="203">
        <f t="shared" si="59"/>
        <v>-9.3657851453989083E-2</v>
      </c>
    </row>
    <row r="358" spans="1:19" ht="16.5" thickTop="1" thickBot="1" x14ac:dyDescent="0.3">
      <c r="A358" s="204" t="s">
        <v>308</v>
      </c>
      <c r="B358" s="284">
        <v>639</v>
      </c>
      <c r="C358" s="205">
        <v>578</v>
      </c>
      <c r="D358" s="206">
        <f t="shared" si="50"/>
        <v>0.90453834115805942</v>
      </c>
      <c r="E358" s="207">
        <v>760</v>
      </c>
      <c r="F358" s="205">
        <v>557</v>
      </c>
      <c r="G358" s="206">
        <f t="shared" si="51"/>
        <v>0.73289473684210527</v>
      </c>
      <c r="H358" s="206">
        <f t="shared" si="52"/>
        <v>-0.15921052631578947</v>
      </c>
      <c r="I358" s="206">
        <f t="shared" si="53"/>
        <v>3.7701974865349985E-2</v>
      </c>
      <c r="J358" s="208">
        <f t="shared" si="54"/>
        <v>0.17164360431595416</v>
      </c>
      <c r="K358" s="209">
        <v>6523</v>
      </c>
      <c r="L358" s="205">
        <v>5865</v>
      </c>
      <c r="M358" s="206">
        <f t="shared" si="55"/>
        <v>0.89912616894067143</v>
      </c>
      <c r="N358" s="207">
        <v>6784</v>
      </c>
      <c r="O358" s="205">
        <v>4426</v>
      </c>
      <c r="P358" s="206">
        <f t="shared" si="56"/>
        <v>0.6524174528301887</v>
      </c>
      <c r="Q358" s="206">
        <f t="shared" si="57"/>
        <v>-3.8472877358490587E-2</v>
      </c>
      <c r="R358" s="206">
        <f t="shared" si="58"/>
        <v>0.32512426570266606</v>
      </c>
      <c r="S358" s="208">
        <f t="shared" si="59"/>
        <v>0.24670871611048273</v>
      </c>
    </row>
    <row r="359" spans="1:19" ht="15" thickTop="1" thickBot="1" x14ac:dyDescent="0.3">
      <c r="A359" s="210" t="s">
        <v>351</v>
      </c>
      <c r="B359" s="210">
        <v>639</v>
      </c>
      <c r="C359" s="176">
        <v>578</v>
      </c>
      <c r="D359" s="203">
        <f t="shared" si="50"/>
        <v>0.90453834115805942</v>
      </c>
      <c r="E359" s="176">
        <v>760</v>
      </c>
      <c r="F359" s="176">
        <v>557</v>
      </c>
      <c r="G359" s="203">
        <f t="shared" si="51"/>
        <v>0.73289473684210527</v>
      </c>
      <c r="H359" s="203">
        <f t="shared" si="52"/>
        <v>-0.15921052631578947</v>
      </c>
      <c r="I359" s="203">
        <f t="shared" si="53"/>
        <v>3.7701974865349985E-2</v>
      </c>
      <c r="J359" s="203">
        <f t="shared" si="54"/>
        <v>0.17164360431595416</v>
      </c>
      <c r="K359" s="176">
        <v>6523</v>
      </c>
      <c r="L359" s="176">
        <v>5865</v>
      </c>
      <c r="M359" s="203">
        <f t="shared" si="55"/>
        <v>0.89912616894067143</v>
      </c>
      <c r="N359" s="176">
        <v>6784</v>
      </c>
      <c r="O359" s="176">
        <v>4426</v>
      </c>
      <c r="P359" s="203">
        <f t="shared" si="56"/>
        <v>0.6524174528301887</v>
      </c>
      <c r="Q359" s="203">
        <f t="shared" si="57"/>
        <v>-3.8472877358490587E-2</v>
      </c>
      <c r="R359" s="203">
        <f t="shared" si="58"/>
        <v>0.32512426570266606</v>
      </c>
      <c r="S359" s="203">
        <f t="shared" si="59"/>
        <v>0.24670871611048273</v>
      </c>
    </row>
    <row r="360" spans="1:19" ht="16.5" thickTop="1" thickBot="1" x14ac:dyDescent="0.3">
      <c r="A360" s="204" t="s">
        <v>408</v>
      </c>
      <c r="B360" s="284">
        <v>606</v>
      </c>
      <c r="C360" s="205">
        <v>404</v>
      </c>
      <c r="D360" s="206">
        <f t="shared" si="50"/>
        <v>0.66666666666666663</v>
      </c>
      <c r="E360" s="207">
        <v>462</v>
      </c>
      <c r="F360" s="205">
        <v>410</v>
      </c>
      <c r="G360" s="206">
        <f t="shared" si="51"/>
        <v>0.88744588744588748</v>
      </c>
      <c r="H360" s="206">
        <f t="shared" si="52"/>
        <v>0.31168831168831179</v>
      </c>
      <c r="I360" s="206">
        <f t="shared" si="53"/>
        <v>-1.4634146341463428E-2</v>
      </c>
      <c r="J360" s="208">
        <f t="shared" si="54"/>
        <v>-0.22077922077922085</v>
      </c>
      <c r="K360" s="209">
        <v>1560</v>
      </c>
      <c r="L360" s="205">
        <v>1069</v>
      </c>
      <c r="M360" s="206">
        <f t="shared" si="55"/>
        <v>0.68525641025641026</v>
      </c>
      <c r="N360" s="207">
        <v>750</v>
      </c>
      <c r="O360" s="205">
        <v>690</v>
      </c>
      <c r="P360" s="206">
        <f t="shared" si="56"/>
        <v>0.92</v>
      </c>
      <c r="Q360" s="206">
        <f t="shared" si="57"/>
        <v>1.08</v>
      </c>
      <c r="R360" s="206">
        <f t="shared" si="58"/>
        <v>0.54927536231884067</v>
      </c>
      <c r="S360" s="208">
        <f t="shared" si="59"/>
        <v>-0.23474358974358978</v>
      </c>
    </row>
    <row r="361" spans="1:19" ht="15" thickTop="1" thickBot="1" x14ac:dyDescent="0.3">
      <c r="A361" s="210" t="s">
        <v>103</v>
      </c>
      <c r="B361" s="210">
        <v>606</v>
      </c>
      <c r="C361" s="176">
        <v>404</v>
      </c>
      <c r="D361" s="203">
        <f t="shared" si="50"/>
        <v>0.66666666666666663</v>
      </c>
      <c r="E361" s="176">
        <v>462</v>
      </c>
      <c r="F361" s="176">
        <v>410</v>
      </c>
      <c r="G361" s="203">
        <f t="shared" si="51"/>
        <v>0.88744588744588748</v>
      </c>
      <c r="H361" s="203">
        <f t="shared" si="52"/>
        <v>0.31168831168831179</v>
      </c>
      <c r="I361" s="203">
        <f t="shared" si="53"/>
        <v>-1.4634146341463428E-2</v>
      </c>
      <c r="J361" s="203">
        <f t="shared" si="54"/>
        <v>-0.22077922077922085</v>
      </c>
      <c r="K361" s="176">
        <v>1560</v>
      </c>
      <c r="L361" s="176">
        <v>1069</v>
      </c>
      <c r="M361" s="203">
        <f t="shared" si="55"/>
        <v>0.68525641025641026</v>
      </c>
      <c r="N361" s="176">
        <v>750</v>
      </c>
      <c r="O361" s="176">
        <v>690</v>
      </c>
      <c r="P361" s="203">
        <f t="shared" si="56"/>
        <v>0.92</v>
      </c>
      <c r="Q361" s="203">
        <f t="shared" si="57"/>
        <v>1.08</v>
      </c>
      <c r="R361" s="203">
        <f t="shared" si="58"/>
        <v>0.54927536231884067</v>
      </c>
      <c r="S361" s="203">
        <f t="shared" si="59"/>
        <v>-0.23474358974358978</v>
      </c>
    </row>
    <row r="362" spans="1:19" ht="16.5" thickTop="1" thickBot="1" x14ac:dyDescent="0.3">
      <c r="A362" s="204" t="s">
        <v>307</v>
      </c>
      <c r="B362" s="284">
        <v>601</v>
      </c>
      <c r="C362" s="205">
        <v>463</v>
      </c>
      <c r="D362" s="206">
        <f t="shared" si="50"/>
        <v>0.7703826955074875</v>
      </c>
      <c r="E362" s="207">
        <v>685</v>
      </c>
      <c r="F362" s="205">
        <v>527</v>
      </c>
      <c r="G362" s="206">
        <f t="shared" si="51"/>
        <v>0.76934306569343069</v>
      </c>
      <c r="H362" s="206">
        <f t="shared" si="52"/>
        <v>-0.1226277372262774</v>
      </c>
      <c r="I362" s="206">
        <f t="shared" si="53"/>
        <v>-0.12144212523719167</v>
      </c>
      <c r="J362" s="208">
        <f t="shared" si="54"/>
        <v>1.0396298140568083E-3</v>
      </c>
      <c r="K362" s="209">
        <v>6473</v>
      </c>
      <c r="L362" s="205">
        <v>5402</v>
      </c>
      <c r="M362" s="206">
        <f t="shared" si="55"/>
        <v>0.83454348833616565</v>
      </c>
      <c r="N362" s="207">
        <v>6457</v>
      </c>
      <c r="O362" s="205">
        <v>4710</v>
      </c>
      <c r="P362" s="206">
        <f t="shared" si="56"/>
        <v>0.72944091683444323</v>
      </c>
      <c r="Q362" s="206">
        <f t="shared" si="57"/>
        <v>2.4779309276754535E-3</v>
      </c>
      <c r="R362" s="206">
        <f t="shared" si="58"/>
        <v>0.14692144373673033</v>
      </c>
      <c r="S362" s="208">
        <f t="shared" si="59"/>
        <v>0.10510257150172242</v>
      </c>
    </row>
    <row r="363" spans="1:19" ht="15" thickTop="1" thickBot="1" x14ac:dyDescent="0.3">
      <c r="A363" s="210" t="s">
        <v>351</v>
      </c>
      <c r="B363" s="210">
        <v>601</v>
      </c>
      <c r="C363" s="176">
        <v>463</v>
      </c>
      <c r="D363" s="203">
        <f t="shared" si="50"/>
        <v>0.7703826955074875</v>
      </c>
      <c r="E363" s="176">
        <v>685</v>
      </c>
      <c r="F363" s="176">
        <v>527</v>
      </c>
      <c r="G363" s="203">
        <f t="shared" si="51"/>
        <v>0.76934306569343069</v>
      </c>
      <c r="H363" s="203">
        <f t="shared" si="52"/>
        <v>-0.1226277372262774</v>
      </c>
      <c r="I363" s="203">
        <f t="shared" si="53"/>
        <v>-0.12144212523719167</v>
      </c>
      <c r="J363" s="203">
        <f t="shared" si="54"/>
        <v>1.0396298140568083E-3</v>
      </c>
      <c r="K363" s="176">
        <v>6473</v>
      </c>
      <c r="L363" s="176">
        <v>5402</v>
      </c>
      <c r="M363" s="203">
        <f t="shared" si="55"/>
        <v>0.83454348833616565</v>
      </c>
      <c r="N363" s="176">
        <v>6457</v>
      </c>
      <c r="O363" s="176">
        <v>4710</v>
      </c>
      <c r="P363" s="203">
        <f t="shared" si="56"/>
        <v>0.72944091683444323</v>
      </c>
      <c r="Q363" s="203">
        <f t="shared" si="57"/>
        <v>2.4779309276754535E-3</v>
      </c>
      <c r="R363" s="203">
        <f t="shared" si="58"/>
        <v>0.14692144373673033</v>
      </c>
      <c r="S363" s="203">
        <f t="shared" si="59"/>
        <v>0.10510257150172242</v>
      </c>
    </row>
    <row r="364" spans="1:19" ht="16.5" thickTop="1" thickBot="1" x14ac:dyDescent="0.3">
      <c r="A364" s="204" t="s">
        <v>314</v>
      </c>
      <c r="B364" s="284">
        <v>545</v>
      </c>
      <c r="C364" s="205">
        <v>370</v>
      </c>
      <c r="D364" s="206">
        <f t="shared" si="50"/>
        <v>0.67889908256880738</v>
      </c>
      <c r="E364" s="207">
        <v>423</v>
      </c>
      <c r="F364" s="205">
        <v>272</v>
      </c>
      <c r="G364" s="206">
        <f t="shared" si="51"/>
        <v>0.64302600472813243</v>
      </c>
      <c r="H364" s="206">
        <f t="shared" si="52"/>
        <v>0.28841607565011818</v>
      </c>
      <c r="I364" s="206">
        <f t="shared" si="53"/>
        <v>0.36029411764705888</v>
      </c>
      <c r="J364" s="208">
        <f t="shared" si="54"/>
        <v>3.587307784067495E-2</v>
      </c>
      <c r="K364" s="209">
        <v>2821</v>
      </c>
      <c r="L364" s="205">
        <v>1907</v>
      </c>
      <c r="M364" s="206">
        <f t="shared" si="55"/>
        <v>0.67600141793690183</v>
      </c>
      <c r="N364" s="207">
        <v>3089</v>
      </c>
      <c r="O364" s="205">
        <v>1816</v>
      </c>
      <c r="P364" s="206">
        <f t="shared" si="56"/>
        <v>0.58789252185173191</v>
      </c>
      <c r="Q364" s="206">
        <f t="shared" si="57"/>
        <v>-8.6759469083845908E-2</v>
      </c>
      <c r="R364" s="206">
        <f t="shared" si="58"/>
        <v>5.0110132158590392E-2</v>
      </c>
      <c r="S364" s="208">
        <f t="shared" si="59"/>
        <v>8.8108896085169919E-2</v>
      </c>
    </row>
    <row r="365" spans="1:19" ht="14.25" thickTop="1" x14ac:dyDescent="0.25">
      <c r="A365" s="210" t="s">
        <v>352</v>
      </c>
      <c r="B365" s="210">
        <v>545</v>
      </c>
      <c r="C365" s="176">
        <v>370</v>
      </c>
      <c r="D365" s="203">
        <f t="shared" si="50"/>
        <v>0.67889908256880738</v>
      </c>
      <c r="E365" s="176">
        <v>404</v>
      </c>
      <c r="F365" s="176">
        <v>272</v>
      </c>
      <c r="G365" s="203">
        <f t="shared" si="51"/>
        <v>0.67326732673267331</v>
      </c>
      <c r="H365" s="203">
        <f t="shared" si="52"/>
        <v>0.3490099009900991</v>
      </c>
      <c r="I365" s="203">
        <f t="shared" si="53"/>
        <v>0.36029411764705888</v>
      </c>
      <c r="J365" s="203">
        <f t="shared" si="54"/>
        <v>5.6317558361340669E-3</v>
      </c>
      <c r="K365" s="176">
        <v>2726</v>
      </c>
      <c r="L365" s="176">
        <v>1876</v>
      </c>
      <c r="M365" s="203">
        <f t="shared" si="55"/>
        <v>0.68818782098312548</v>
      </c>
      <c r="N365" s="176">
        <v>2614</v>
      </c>
      <c r="O365" s="176">
        <v>1699</v>
      </c>
      <c r="P365" s="203">
        <f t="shared" si="56"/>
        <v>0.64996174445294563</v>
      </c>
      <c r="Q365" s="203">
        <f t="shared" si="57"/>
        <v>4.2846212700841546E-2</v>
      </c>
      <c r="R365" s="203">
        <f t="shared" si="58"/>
        <v>0.10417892878163615</v>
      </c>
      <c r="S365" s="203">
        <f t="shared" si="59"/>
        <v>3.8226076530179842E-2</v>
      </c>
    </row>
    <row r="366" spans="1:19" ht="14.25" thickBot="1" x14ac:dyDescent="0.3">
      <c r="A366" s="210" t="s">
        <v>353</v>
      </c>
      <c r="B366" s="210">
        <v>0</v>
      </c>
      <c r="C366" s="176">
        <v>0</v>
      </c>
      <c r="D366" s="203" t="str">
        <f t="shared" si="50"/>
        <v/>
      </c>
      <c r="E366" s="176">
        <v>19</v>
      </c>
      <c r="F366" s="176">
        <v>0</v>
      </c>
      <c r="G366" s="203">
        <f t="shared" si="51"/>
        <v>0</v>
      </c>
      <c r="H366" s="203">
        <f t="shared" si="52"/>
        <v>-1</v>
      </c>
      <c r="I366" s="203" t="str">
        <f t="shared" si="53"/>
        <v/>
      </c>
      <c r="J366" s="203" t="str">
        <f t="shared" si="54"/>
        <v/>
      </c>
      <c r="K366" s="176">
        <v>95</v>
      </c>
      <c r="L366" s="176">
        <v>31</v>
      </c>
      <c r="M366" s="203">
        <f t="shared" si="55"/>
        <v>0.32631578947368423</v>
      </c>
      <c r="N366" s="176">
        <v>475</v>
      </c>
      <c r="O366" s="176">
        <v>117</v>
      </c>
      <c r="P366" s="203">
        <f t="shared" si="56"/>
        <v>0.24631578947368421</v>
      </c>
      <c r="Q366" s="203">
        <f t="shared" si="57"/>
        <v>-0.8</v>
      </c>
      <c r="R366" s="203">
        <f t="shared" si="58"/>
        <v>-0.7350427350427351</v>
      </c>
      <c r="S366" s="203">
        <f t="shared" si="59"/>
        <v>8.0000000000000016E-2</v>
      </c>
    </row>
    <row r="367" spans="1:19" ht="16.5" thickTop="1" thickBot="1" x14ac:dyDescent="0.3">
      <c r="A367" s="204" t="s">
        <v>309</v>
      </c>
      <c r="B367" s="284">
        <v>365</v>
      </c>
      <c r="C367" s="205">
        <v>286</v>
      </c>
      <c r="D367" s="206">
        <f t="shared" si="50"/>
        <v>0.78356164383561644</v>
      </c>
      <c r="E367" s="207">
        <v>367</v>
      </c>
      <c r="F367" s="205">
        <v>287</v>
      </c>
      <c r="G367" s="206">
        <f t="shared" si="51"/>
        <v>0.78201634877384196</v>
      </c>
      <c r="H367" s="206">
        <f t="shared" si="52"/>
        <v>-5.4495912806539204E-3</v>
      </c>
      <c r="I367" s="206">
        <f t="shared" si="53"/>
        <v>-3.4843205574912606E-3</v>
      </c>
      <c r="J367" s="208">
        <f t="shared" si="54"/>
        <v>1.5452950617744765E-3</v>
      </c>
      <c r="K367" s="209">
        <v>3819</v>
      </c>
      <c r="L367" s="205">
        <v>3026</v>
      </c>
      <c r="M367" s="206">
        <f t="shared" si="55"/>
        <v>0.79235401937680017</v>
      </c>
      <c r="N367" s="207">
        <v>3971</v>
      </c>
      <c r="O367" s="205">
        <v>3071</v>
      </c>
      <c r="P367" s="206">
        <f t="shared" si="56"/>
        <v>0.77335683706874847</v>
      </c>
      <c r="Q367" s="206">
        <f t="shared" si="57"/>
        <v>-3.8277511961722466E-2</v>
      </c>
      <c r="R367" s="206">
        <f t="shared" si="58"/>
        <v>-1.465320742429177E-2</v>
      </c>
      <c r="S367" s="208">
        <f t="shared" si="59"/>
        <v>1.8997182308051697E-2</v>
      </c>
    </row>
    <row r="368" spans="1:19" ht="14.25" thickTop="1" x14ac:dyDescent="0.25">
      <c r="A368" s="210" t="s">
        <v>351</v>
      </c>
      <c r="B368" s="210">
        <v>365</v>
      </c>
      <c r="C368" s="176">
        <v>286</v>
      </c>
      <c r="D368" s="203">
        <f t="shared" si="50"/>
        <v>0.78356164383561644</v>
      </c>
      <c r="E368" s="176">
        <v>367</v>
      </c>
      <c r="F368" s="176">
        <v>287</v>
      </c>
      <c r="G368" s="203">
        <f t="shared" si="51"/>
        <v>0.78201634877384196</v>
      </c>
      <c r="H368" s="203">
        <f t="shared" si="52"/>
        <v>-5.4495912806539204E-3</v>
      </c>
      <c r="I368" s="203">
        <f t="shared" si="53"/>
        <v>-3.4843205574912606E-3</v>
      </c>
      <c r="J368" s="203">
        <f t="shared" si="54"/>
        <v>1.5452950617744765E-3</v>
      </c>
      <c r="K368" s="176">
        <v>3762</v>
      </c>
      <c r="L368" s="176">
        <v>3013</v>
      </c>
      <c r="M368" s="203">
        <f t="shared" si="55"/>
        <v>0.80090377458798512</v>
      </c>
      <c r="N368" s="176">
        <v>3893</v>
      </c>
      <c r="O368" s="176">
        <v>3054</v>
      </c>
      <c r="P368" s="203">
        <f t="shared" si="56"/>
        <v>0.78448497302851272</v>
      </c>
      <c r="Q368" s="203">
        <f t="shared" si="57"/>
        <v>-3.3650141279219059E-2</v>
      </c>
      <c r="R368" s="203">
        <f t="shared" si="58"/>
        <v>-1.3425016371971132E-2</v>
      </c>
      <c r="S368" s="203">
        <f t="shared" si="59"/>
        <v>1.6418801559472396E-2</v>
      </c>
    </row>
    <row r="369" spans="1:19" ht="14.25" thickBot="1" x14ac:dyDescent="0.3">
      <c r="A369" s="210" t="s">
        <v>352</v>
      </c>
      <c r="B369" s="210">
        <v>0</v>
      </c>
      <c r="C369" s="176">
        <v>0</v>
      </c>
      <c r="D369" s="203" t="str">
        <f t="shared" si="50"/>
        <v/>
      </c>
      <c r="E369" s="176">
        <v>0</v>
      </c>
      <c r="F369" s="176">
        <v>0</v>
      </c>
      <c r="G369" s="203" t="str">
        <f t="shared" si="51"/>
        <v/>
      </c>
      <c r="H369" s="203" t="str">
        <f t="shared" si="52"/>
        <v/>
      </c>
      <c r="I369" s="203" t="str">
        <f t="shared" si="53"/>
        <v/>
      </c>
      <c r="J369" s="203" t="str">
        <f t="shared" si="54"/>
        <v/>
      </c>
      <c r="K369" s="176">
        <v>57</v>
      </c>
      <c r="L369" s="176">
        <v>13</v>
      </c>
      <c r="M369" s="203">
        <f t="shared" si="55"/>
        <v>0.22807017543859648</v>
      </c>
      <c r="N369" s="176">
        <v>78</v>
      </c>
      <c r="O369" s="176">
        <v>17</v>
      </c>
      <c r="P369" s="203">
        <f t="shared" si="56"/>
        <v>0.21794871794871795</v>
      </c>
      <c r="Q369" s="203">
        <f t="shared" si="57"/>
        <v>-0.26923076923076927</v>
      </c>
      <c r="R369" s="203">
        <f t="shared" si="58"/>
        <v>-0.23529411764705888</v>
      </c>
      <c r="S369" s="203">
        <f t="shared" si="59"/>
        <v>1.0121457489878527E-2</v>
      </c>
    </row>
    <row r="370" spans="1:19" ht="16.5" thickTop="1" thickBot="1" x14ac:dyDescent="0.3">
      <c r="A370" s="204" t="s">
        <v>486</v>
      </c>
      <c r="B370" s="284">
        <v>338</v>
      </c>
      <c r="C370" s="205">
        <v>252</v>
      </c>
      <c r="D370" s="206">
        <f t="shared" si="50"/>
        <v>0.74556213017751483</v>
      </c>
      <c r="E370" s="207">
        <v>0</v>
      </c>
      <c r="F370" s="205">
        <v>0</v>
      </c>
      <c r="G370" s="206" t="str">
        <f t="shared" si="51"/>
        <v/>
      </c>
      <c r="H370" s="206" t="str">
        <f t="shared" si="52"/>
        <v/>
      </c>
      <c r="I370" s="206" t="str">
        <f t="shared" si="53"/>
        <v/>
      </c>
      <c r="J370" s="208" t="str">
        <f t="shared" si="54"/>
        <v/>
      </c>
      <c r="K370" s="209">
        <v>338</v>
      </c>
      <c r="L370" s="205">
        <v>252</v>
      </c>
      <c r="M370" s="206">
        <f t="shared" si="55"/>
        <v>0.74556213017751483</v>
      </c>
      <c r="N370" s="207">
        <v>414</v>
      </c>
      <c r="O370" s="205">
        <v>117</v>
      </c>
      <c r="P370" s="206">
        <f t="shared" si="56"/>
        <v>0.28260869565217389</v>
      </c>
      <c r="Q370" s="206">
        <f t="shared" si="57"/>
        <v>-0.18357487922705318</v>
      </c>
      <c r="R370" s="206">
        <f t="shared" si="58"/>
        <v>1.1538461538461537</v>
      </c>
      <c r="S370" s="208">
        <f t="shared" si="59"/>
        <v>0.46295343452534093</v>
      </c>
    </row>
    <row r="371" spans="1:19" ht="14.25" thickTop="1" x14ac:dyDescent="0.25">
      <c r="A371" s="210" t="s">
        <v>103</v>
      </c>
      <c r="B371" s="210">
        <v>144</v>
      </c>
      <c r="C371" s="176">
        <v>125</v>
      </c>
      <c r="D371" s="203">
        <f t="shared" si="50"/>
        <v>0.86805555555555558</v>
      </c>
      <c r="E371" s="176">
        <v>0</v>
      </c>
      <c r="F371" s="176">
        <v>0</v>
      </c>
      <c r="G371" s="203" t="str">
        <f t="shared" si="51"/>
        <v/>
      </c>
      <c r="H371" s="203" t="str">
        <f t="shared" si="52"/>
        <v/>
      </c>
      <c r="I371" s="203" t="str">
        <f t="shared" si="53"/>
        <v/>
      </c>
      <c r="J371" s="203" t="str">
        <f t="shared" si="54"/>
        <v/>
      </c>
      <c r="K371" s="176">
        <v>144</v>
      </c>
      <c r="L371" s="176">
        <v>125</v>
      </c>
      <c r="M371" s="203">
        <f t="shared" si="55"/>
        <v>0.86805555555555558</v>
      </c>
      <c r="N371" s="176">
        <v>144</v>
      </c>
      <c r="O371" s="176">
        <v>117</v>
      </c>
      <c r="P371" s="203">
        <f t="shared" si="56"/>
        <v>0.8125</v>
      </c>
      <c r="Q371" s="203">
        <f t="shared" si="57"/>
        <v>0</v>
      </c>
      <c r="R371" s="203">
        <f t="shared" si="58"/>
        <v>6.8376068376068355E-2</v>
      </c>
      <c r="S371" s="203">
        <f t="shared" si="59"/>
        <v>5.555555555555558E-2</v>
      </c>
    </row>
    <row r="372" spans="1:19" x14ac:dyDescent="0.25">
      <c r="A372" s="210" t="s">
        <v>84</v>
      </c>
      <c r="B372" s="210">
        <v>100</v>
      </c>
      <c r="C372" s="176">
        <v>81</v>
      </c>
      <c r="D372" s="203">
        <f t="shared" si="50"/>
        <v>0.81</v>
      </c>
      <c r="E372" s="176">
        <v>0</v>
      </c>
      <c r="F372" s="176">
        <v>0</v>
      </c>
      <c r="G372" s="203" t="str">
        <f t="shared" si="51"/>
        <v/>
      </c>
      <c r="H372" s="203" t="str">
        <f t="shared" si="52"/>
        <v/>
      </c>
      <c r="I372" s="203" t="str">
        <f t="shared" si="53"/>
        <v/>
      </c>
      <c r="J372" s="203" t="str">
        <f t="shared" si="54"/>
        <v/>
      </c>
      <c r="K372" s="176">
        <v>100</v>
      </c>
      <c r="L372" s="176">
        <v>81</v>
      </c>
      <c r="M372" s="203">
        <f t="shared" si="55"/>
        <v>0.81</v>
      </c>
      <c r="N372" s="176">
        <v>270</v>
      </c>
      <c r="O372" s="176">
        <v>0</v>
      </c>
      <c r="P372" s="203">
        <f t="shared" si="56"/>
        <v>0</v>
      </c>
      <c r="Q372" s="203">
        <f t="shared" si="57"/>
        <v>-0.62962962962962965</v>
      </c>
      <c r="R372" s="203" t="str">
        <f t="shared" si="58"/>
        <v/>
      </c>
      <c r="S372" s="203">
        <f t="shared" si="59"/>
        <v>0.81</v>
      </c>
    </row>
    <row r="373" spans="1:19" ht="14.25" thickBot="1" x14ac:dyDescent="0.3">
      <c r="A373" s="210" t="s">
        <v>85</v>
      </c>
      <c r="B373" s="210">
        <v>94</v>
      </c>
      <c r="C373" s="176">
        <v>46</v>
      </c>
      <c r="D373" s="203">
        <f t="shared" si="50"/>
        <v>0.48936170212765956</v>
      </c>
      <c r="E373" s="176">
        <v>0</v>
      </c>
      <c r="F373" s="176">
        <v>0</v>
      </c>
      <c r="G373" s="203" t="str">
        <f t="shared" si="51"/>
        <v/>
      </c>
      <c r="H373" s="203" t="str">
        <f t="shared" si="52"/>
        <v/>
      </c>
      <c r="I373" s="203" t="str">
        <f t="shared" si="53"/>
        <v/>
      </c>
      <c r="J373" s="203" t="str">
        <f t="shared" si="54"/>
        <v/>
      </c>
      <c r="K373" s="176">
        <v>94</v>
      </c>
      <c r="L373" s="176">
        <v>46</v>
      </c>
      <c r="M373" s="203">
        <f t="shared" si="55"/>
        <v>0.48936170212765956</v>
      </c>
      <c r="N373" s="176">
        <v>0</v>
      </c>
      <c r="O373" s="176">
        <v>0</v>
      </c>
      <c r="P373" s="203" t="str">
        <f t="shared" si="56"/>
        <v/>
      </c>
      <c r="Q373" s="203" t="str">
        <f t="shared" si="57"/>
        <v/>
      </c>
      <c r="R373" s="203" t="str">
        <f t="shared" si="58"/>
        <v/>
      </c>
      <c r="S373" s="203" t="str">
        <f t="shared" si="59"/>
        <v/>
      </c>
    </row>
    <row r="374" spans="1:19" ht="16.5" thickTop="1" thickBot="1" x14ac:dyDescent="0.3">
      <c r="A374" s="204" t="s">
        <v>317</v>
      </c>
      <c r="B374" s="284">
        <v>287</v>
      </c>
      <c r="C374" s="205">
        <v>271</v>
      </c>
      <c r="D374" s="206">
        <f t="shared" si="50"/>
        <v>0.94425087108013939</v>
      </c>
      <c r="E374" s="207">
        <v>152</v>
      </c>
      <c r="F374" s="205">
        <v>140</v>
      </c>
      <c r="G374" s="206">
        <f t="shared" si="51"/>
        <v>0.92105263157894735</v>
      </c>
      <c r="H374" s="206">
        <f t="shared" si="52"/>
        <v>0.88815789473684204</v>
      </c>
      <c r="I374" s="206">
        <f t="shared" si="53"/>
        <v>0.93571428571428572</v>
      </c>
      <c r="J374" s="208">
        <f t="shared" si="54"/>
        <v>2.3198239501192042E-2</v>
      </c>
      <c r="K374" s="209">
        <v>1787</v>
      </c>
      <c r="L374" s="205">
        <v>1676</v>
      </c>
      <c r="M374" s="206">
        <f t="shared" si="55"/>
        <v>0.93788472299944037</v>
      </c>
      <c r="N374" s="207">
        <v>1765</v>
      </c>
      <c r="O374" s="205">
        <v>1513</v>
      </c>
      <c r="P374" s="206">
        <f t="shared" si="56"/>
        <v>0.85722379603399435</v>
      </c>
      <c r="Q374" s="206">
        <f t="shared" si="57"/>
        <v>1.2464589235127388E-2</v>
      </c>
      <c r="R374" s="206">
        <f t="shared" si="58"/>
        <v>0.10773298083278249</v>
      </c>
      <c r="S374" s="208">
        <f t="shared" si="59"/>
        <v>8.0660926965446023E-2</v>
      </c>
    </row>
    <row r="375" spans="1:19" ht="14.25" thickTop="1" x14ac:dyDescent="0.25">
      <c r="A375" s="210" t="s">
        <v>352</v>
      </c>
      <c r="B375" s="210">
        <v>287</v>
      </c>
      <c r="C375" s="176">
        <v>271</v>
      </c>
      <c r="D375" s="203">
        <f t="shared" si="50"/>
        <v>0.94425087108013939</v>
      </c>
      <c r="E375" s="176">
        <v>76</v>
      </c>
      <c r="F375" s="176">
        <v>76</v>
      </c>
      <c r="G375" s="203">
        <f t="shared" si="51"/>
        <v>1</v>
      </c>
      <c r="H375" s="203">
        <f t="shared" si="52"/>
        <v>2.7763157894736841</v>
      </c>
      <c r="I375" s="203">
        <f t="shared" si="53"/>
        <v>2.5657894736842106</v>
      </c>
      <c r="J375" s="203">
        <f t="shared" si="54"/>
        <v>-5.5749128919860613E-2</v>
      </c>
      <c r="K375" s="176">
        <v>1695</v>
      </c>
      <c r="L375" s="176">
        <v>1597</v>
      </c>
      <c r="M375" s="203">
        <f t="shared" si="55"/>
        <v>0.94218289085545726</v>
      </c>
      <c r="N375" s="176">
        <v>1253</v>
      </c>
      <c r="O375" s="176">
        <v>1105</v>
      </c>
      <c r="P375" s="203">
        <f t="shared" si="56"/>
        <v>0.88188347964884273</v>
      </c>
      <c r="Q375" s="203">
        <f t="shared" si="57"/>
        <v>0.35275339185953714</v>
      </c>
      <c r="R375" s="203">
        <f t="shared" si="58"/>
        <v>0.44524886877828052</v>
      </c>
      <c r="S375" s="203">
        <f t="shared" si="59"/>
        <v>6.0299411206614528E-2</v>
      </c>
    </row>
    <row r="376" spans="1:19" ht="14.25" thickBot="1" x14ac:dyDescent="0.3">
      <c r="A376" s="210" t="s">
        <v>351</v>
      </c>
      <c r="B376" s="210">
        <v>0</v>
      </c>
      <c r="C376" s="176">
        <v>0</v>
      </c>
      <c r="D376" s="203" t="str">
        <f t="shared" si="50"/>
        <v/>
      </c>
      <c r="E376" s="176">
        <v>76</v>
      </c>
      <c r="F376" s="176">
        <v>64</v>
      </c>
      <c r="G376" s="203">
        <f t="shared" si="51"/>
        <v>0.84210526315789469</v>
      </c>
      <c r="H376" s="203">
        <f t="shared" si="52"/>
        <v>-1</v>
      </c>
      <c r="I376" s="203">
        <f t="shared" si="53"/>
        <v>-1</v>
      </c>
      <c r="J376" s="203" t="str">
        <f t="shared" si="54"/>
        <v/>
      </c>
      <c r="K376" s="176">
        <v>92</v>
      </c>
      <c r="L376" s="176">
        <v>79</v>
      </c>
      <c r="M376" s="203">
        <f t="shared" si="55"/>
        <v>0.85869565217391308</v>
      </c>
      <c r="N376" s="176">
        <v>512</v>
      </c>
      <c r="O376" s="176">
        <v>408</v>
      </c>
      <c r="P376" s="203">
        <f t="shared" si="56"/>
        <v>0.796875</v>
      </c>
      <c r="Q376" s="203">
        <f t="shared" si="57"/>
        <v>-0.8203125</v>
      </c>
      <c r="R376" s="203">
        <f t="shared" si="58"/>
        <v>-0.80637254901960786</v>
      </c>
      <c r="S376" s="203">
        <f t="shared" si="59"/>
        <v>6.1820652173913082E-2</v>
      </c>
    </row>
    <row r="377" spans="1:19" ht="16.5" thickTop="1" thickBot="1" x14ac:dyDescent="0.3">
      <c r="A377" s="204" t="s">
        <v>324</v>
      </c>
      <c r="B377" s="284">
        <v>249</v>
      </c>
      <c r="C377" s="205">
        <v>176</v>
      </c>
      <c r="D377" s="206">
        <f t="shared" si="50"/>
        <v>0.70682730923694781</v>
      </c>
      <c r="E377" s="207">
        <v>247</v>
      </c>
      <c r="F377" s="205">
        <v>99</v>
      </c>
      <c r="G377" s="206">
        <f t="shared" si="51"/>
        <v>0.40080971659919029</v>
      </c>
      <c r="H377" s="206">
        <f t="shared" si="52"/>
        <v>8.0971659919029104E-3</v>
      </c>
      <c r="I377" s="206">
        <f t="shared" si="53"/>
        <v>0.77777777777777768</v>
      </c>
      <c r="J377" s="208">
        <f t="shared" si="54"/>
        <v>0.30601759263775752</v>
      </c>
      <c r="K377" s="209">
        <v>1677</v>
      </c>
      <c r="L377" s="205">
        <v>801</v>
      </c>
      <c r="M377" s="206">
        <f t="shared" si="55"/>
        <v>0.47763864042933812</v>
      </c>
      <c r="N377" s="207">
        <v>2219</v>
      </c>
      <c r="O377" s="205">
        <v>833</v>
      </c>
      <c r="P377" s="206">
        <f t="shared" si="56"/>
        <v>0.37539432176656151</v>
      </c>
      <c r="Q377" s="206">
        <f t="shared" si="57"/>
        <v>-0.24425416854438942</v>
      </c>
      <c r="R377" s="206">
        <f t="shared" si="58"/>
        <v>-3.8415366146458574E-2</v>
      </c>
      <c r="S377" s="208">
        <f t="shared" si="59"/>
        <v>0.10224431866277661</v>
      </c>
    </row>
    <row r="378" spans="1:19" ht="14.25" thickTop="1" x14ac:dyDescent="0.25">
      <c r="A378" s="210" t="s">
        <v>352</v>
      </c>
      <c r="B378" s="210">
        <v>249</v>
      </c>
      <c r="C378" s="176">
        <v>176</v>
      </c>
      <c r="D378" s="203">
        <f t="shared" si="50"/>
        <v>0.70682730923694781</v>
      </c>
      <c r="E378" s="176">
        <v>209</v>
      </c>
      <c r="F378" s="176">
        <v>85</v>
      </c>
      <c r="G378" s="203">
        <f t="shared" si="51"/>
        <v>0.40669856459330145</v>
      </c>
      <c r="H378" s="203">
        <f t="shared" si="52"/>
        <v>0.19138755980861255</v>
      </c>
      <c r="I378" s="203">
        <f t="shared" si="53"/>
        <v>1.0705882352941178</v>
      </c>
      <c r="J378" s="203">
        <f t="shared" si="54"/>
        <v>0.30012874464364636</v>
      </c>
      <c r="K378" s="176">
        <v>1677</v>
      </c>
      <c r="L378" s="176">
        <v>801</v>
      </c>
      <c r="M378" s="203">
        <f t="shared" si="55"/>
        <v>0.47763864042933812</v>
      </c>
      <c r="N378" s="176">
        <v>1630</v>
      </c>
      <c r="O378" s="176">
        <v>735</v>
      </c>
      <c r="P378" s="203">
        <f t="shared" si="56"/>
        <v>0.45092024539877301</v>
      </c>
      <c r="Q378" s="203">
        <f t="shared" si="57"/>
        <v>2.8834355828220914E-2</v>
      </c>
      <c r="R378" s="203">
        <f t="shared" si="58"/>
        <v>8.9795918367346905E-2</v>
      </c>
      <c r="S378" s="203">
        <f t="shared" si="59"/>
        <v>2.6718395030565112E-2</v>
      </c>
    </row>
    <row r="379" spans="1:19" ht="14.25" thickBot="1" x14ac:dyDescent="0.3">
      <c r="A379" s="210" t="s">
        <v>353</v>
      </c>
      <c r="B379" s="210">
        <v>0</v>
      </c>
      <c r="C379" s="176">
        <v>0</v>
      </c>
      <c r="D379" s="203" t="str">
        <f t="shared" si="50"/>
        <v/>
      </c>
      <c r="E379" s="176">
        <v>38</v>
      </c>
      <c r="F379" s="176">
        <v>14</v>
      </c>
      <c r="G379" s="203">
        <f t="shared" si="51"/>
        <v>0.36842105263157893</v>
      </c>
      <c r="H379" s="203">
        <f t="shared" si="52"/>
        <v>-1</v>
      </c>
      <c r="I379" s="203">
        <f t="shared" si="53"/>
        <v>-1</v>
      </c>
      <c r="J379" s="203" t="str">
        <f t="shared" si="54"/>
        <v/>
      </c>
      <c r="K379" s="176">
        <v>0</v>
      </c>
      <c r="L379" s="176">
        <v>0</v>
      </c>
      <c r="M379" s="203" t="str">
        <f t="shared" si="55"/>
        <v/>
      </c>
      <c r="N379" s="176">
        <v>589</v>
      </c>
      <c r="O379" s="176">
        <v>98</v>
      </c>
      <c r="P379" s="203">
        <f t="shared" si="56"/>
        <v>0.166383701188455</v>
      </c>
      <c r="Q379" s="203">
        <f t="shared" si="57"/>
        <v>-1</v>
      </c>
      <c r="R379" s="203">
        <f t="shared" si="58"/>
        <v>-1</v>
      </c>
      <c r="S379" s="203" t="str">
        <f t="shared" si="59"/>
        <v/>
      </c>
    </row>
    <row r="380" spans="1:19" ht="16.5" thickTop="1" thickBot="1" x14ac:dyDescent="0.3">
      <c r="A380" s="204" t="s">
        <v>485</v>
      </c>
      <c r="B380" s="284">
        <v>174</v>
      </c>
      <c r="C380" s="205">
        <v>105</v>
      </c>
      <c r="D380" s="206">
        <f t="shared" si="50"/>
        <v>0.60344827586206895</v>
      </c>
      <c r="E380" s="207">
        <v>0</v>
      </c>
      <c r="F380" s="205">
        <v>0</v>
      </c>
      <c r="G380" s="206" t="str">
        <f t="shared" si="51"/>
        <v/>
      </c>
      <c r="H380" s="206" t="str">
        <f t="shared" si="52"/>
        <v/>
      </c>
      <c r="I380" s="206" t="str">
        <f t="shared" si="53"/>
        <v/>
      </c>
      <c r="J380" s="208" t="str">
        <f t="shared" si="54"/>
        <v/>
      </c>
      <c r="K380" s="209">
        <v>348</v>
      </c>
      <c r="L380" s="205">
        <v>105</v>
      </c>
      <c r="M380" s="206">
        <f t="shared" si="55"/>
        <v>0.30172413793103448</v>
      </c>
      <c r="N380" s="207">
        <v>0</v>
      </c>
      <c r="O380" s="205">
        <v>0</v>
      </c>
      <c r="P380" s="206" t="str">
        <f t="shared" si="56"/>
        <v/>
      </c>
      <c r="Q380" s="206" t="str">
        <f t="shared" si="57"/>
        <v/>
      </c>
      <c r="R380" s="206" t="str">
        <f t="shared" si="58"/>
        <v/>
      </c>
      <c r="S380" s="208" t="str">
        <f t="shared" si="59"/>
        <v/>
      </c>
    </row>
    <row r="381" spans="1:19" ht="15" thickTop="1" thickBot="1" x14ac:dyDescent="0.3">
      <c r="A381" s="210" t="s">
        <v>103</v>
      </c>
      <c r="B381" s="210">
        <v>174</v>
      </c>
      <c r="C381" s="176">
        <v>105</v>
      </c>
      <c r="D381" s="203">
        <f t="shared" si="50"/>
        <v>0.60344827586206895</v>
      </c>
      <c r="E381" s="176">
        <v>0</v>
      </c>
      <c r="F381" s="176">
        <v>0</v>
      </c>
      <c r="G381" s="203" t="str">
        <f t="shared" si="51"/>
        <v/>
      </c>
      <c r="H381" s="203" t="str">
        <f t="shared" si="52"/>
        <v/>
      </c>
      <c r="I381" s="203" t="str">
        <f t="shared" si="53"/>
        <v/>
      </c>
      <c r="J381" s="203" t="str">
        <f t="shared" si="54"/>
        <v/>
      </c>
      <c r="K381" s="176">
        <v>348</v>
      </c>
      <c r="L381" s="176">
        <v>105</v>
      </c>
      <c r="M381" s="203">
        <f t="shared" si="55"/>
        <v>0.30172413793103448</v>
      </c>
      <c r="N381" s="176">
        <v>0</v>
      </c>
      <c r="O381" s="176">
        <v>0</v>
      </c>
      <c r="P381" s="203" t="str">
        <f t="shared" si="56"/>
        <v/>
      </c>
      <c r="Q381" s="203" t="str">
        <f t="shared" si="57"/>
        <v/>
      </c>
      <c r="R381" s="203" t="str">
        <f t="shared" si="58"/>
        <v/>
      </c>
      <c r="S381" s="203" t="str">
        <f t="shared" si="59"/>
        <v/>
      </c>
    </row>
    <row r="382" spans="1:19" ht="16.5" thickTop="1" thickBot="1" x14ac:dyDescent="0.3">
      <c r="A382" s="204" t="s">
        <v>325</v>
      </c>
      <c r="B382" s="284">
        <v>162</v>
      </c>
      <c r="C382" s="205">
        <v>103</v>
      </c>
      <c r="D382" s="206">
        <f t="shared" si="50"/>
        <v>0.63580246913580252</v>
      </c>
      <c r="E382" s="207">
        <v>133</v>
      </c>
      <c r="F382" s="205">
        <v>49</v>
      </c>
      <c r="G382" s="206">
        <f t="shared" si="51"/>
        <v>0.36842105263157893</v>
      </c>
      <c r="H382" s="206">
        <f t="shared" si="52"/>
        <v>0.21804511278195493</v>
      </c>
      <c r="I382" s="206">
        <f t="shared" si="53"/>
        <v>1.1020408163265305</v>
      </c>
      <c r="J382" s="208">
        <f t="shared" si="54"/>
        <v>0.26738141650422359</v>
      </c>
      <c r="K382" s="209">
        <v>1079</v>
      </c>
      <c r="L382" s="205">
        <v>621</v>
      </c>
      <c r="M382" s="206">
        <f t="shared" si="55"/>
        <v>0.57553290083410569</v>
      </c>
      <c r="N382" s="207">
        <v>1222</v>
      </c>
      <c r="O382" s="205">
        <v>645</v>
      </c>
      <c r="P382" s="206">
        <f t="shared" si="56"/>
        <v>0.52782324058919805</v>
      </c>
      <c r="Q382" s="206">
        <f t="shared" si="57"/>
        <v>-0.11702127659574468</v>
      </c>
      <c r="R382" s="206">
        <f t="shared" si="58"/>
        <v>-3.7209302325581395E-2</v>
      </c>
      <c r="S382" s="208">
        <f t="shared" si="59"/>
        <v>4.7709660244907637E-2</v>
      </c>
    </row>
    <row r="383" spans="1:19" ht="14.25" thickTop="1" x14ac:dyDescent="0.25">
      <c r="A383" s="210" t="s">
        <v>352</v>
      </c>
      <c r="B383" s="210">
        <v>162</v>
      </c>
      <c r="C383" s="176">
        <v>103</v>
      </c>
      <c r="D383" s="203">
        <f t="shared" si="50"/>
        <v>0.63580246913580252</v>
      </c>
      <c r="E383" s="176">
        <v>114</v>
      </c>
      <c r="F383" s="176">
        <v>39</v>
      </c>
      <c r="G383" s="203">
        <f t="shared" si="51"/>
        <v>0.34210526315789475</v>
      </c>
      <c r="H383" s="203">
        <f t="shared" si="52"/>
        <v>0.42105263157894735</v>
      </c>
      <c r="I383" s="203">
        <f t="shared" si="53"/>
        <v>1.641025641025641</v>
      </c>
      <c r="J383" s="203">
        <f t="shared" si="54"/>
        <v>0.29369720597790777</v>
      </c>
      <c r="K383" s="176">
        <v>1079</v>
      </c>
      <c r="L383" s="176">
        <v>621</v>
      </c>
      <c r="M383" s="203">
        <f t="shared" si="55"/>
        <v>0.57553290083410569</v>
      </c>
      <c r="N383" s="176">
        <v>1051</v>
      </c>
      <c r="O383" s="176">
        <v>603</v>
      </c>
      <c r="P383" s="203">
        <f t="shared" si="56"/>
        <v>0.57373929590865846</v>
      </c>
      <c r="Q383" s="203">
        <f t="shared" si="57"/>
        <v>2.6641294005708804E-2</v>
      </c>
      <c r="R383" s="203">
        <f t="shared" si="58"/>
        <v>2.9850746268656803E-2</v>
      </c>
      <c r="S383" s="203">
        <f t="shared" si="59"/>
        <v>1.7936049254472231E-3</v>
      </c>
    </row>
    <row r="384" spans="1:19" ht="14.25" thickBot="1" x14ac:dyDescent="0.3">
      <c r="A384" s="210" t="s">
        <v>353</v>
      </c>
      <c r="B384" s="210">
        <v>0</v>
      </c>
      <c r="C384" s="176">
        <v>0</v>
      </c>
      <c r="D384" s="203" t="str">
        <f t="shared" si="50"/>
        <v/>
      </c>
      <c r="E384" s="176">
        <v>19</v>
      </c>
      <c r="F384" s="176">
        <v>10</v>
      </c>
      <c r="G384" s="203">
        <f t="shared" si="51"/>
        <v>0.52631578947368418</v>
      </c>
      <c r="H384" s="203">
        <f t="shared" si="52"/>
        <v>-1</v>
      </c>
      <c r="I384" s="203">
        <f t="shared" si="53"/>
        <v>-1</v>
      </c>
      <c r="J384" s="203" t="str">
        <f t="shared" si="54"/>
        <v/>
      </c>
      <c r="K384" s="176">
        <v>0</v>
      </c>
      <c r="L384" s="176">
        <v>0</v>
      </c>
      <c r="M384" s="203" t="str">
        <f t="shared" si="55"/>
        <v/>
      </c>
      <c r="N384" s="176">
        <v>171</v>
      </c>
      <c r="O384" s="176">
        <v>42</v>
      </c>
      <c r="P384" s="203">
        <f t="shared" si="56"/>
        <v>0.24561403508771928</v>
      </c>
      <c r="Q384" s="203">
        <f t="shared" si="57"/>
        <v>-1</v>
      </c>
      <c r="R384" s="203">
        <f t="shared" si="58"/>
        <v>-1</v>
      </c>
      <c r="S384" s="203" t="str">
        <f t="shared" si="59"/>
        <v/>
      </c>
    </row>
    <row r="385" spans="1:19" ht="16.5" thickTop="1" thickBot="1" x14ac:dyDescent="0.3">
      <c r="A385" s="204" t="s">
        <v>313</v>
      </c>
      <c r="B385" s="284">
        <v>158</v>
      </c>
      <c r="C385" s="205">
        <v>116</v>
      </c>
      <c r="D385" s="206">
        <f t="shared" si="50"/>
        <v>0.73417721518987344</v>
      </c>
      <c r="E385" s="207">
        <v>176</v>
      </c>
      <c r="F385" s="205">
        <v>118</v>
      </c>
      <c r="G385" s="206">
        <f t="shared" si="51"/>
        <v>0.67045454545454541</v>
      </c>
      <c r="H385" s="206">
        <f t="shared" si="52"/>
        <v>-0.10227272727272729</v>
      </c>
      <c r="I385" s="206">
        <f t="shared" si="53"/>
        <v>-1.6949152542372836E-2</v>
      </c>
      <c r="J385" s="208">
        <f t="shared" si="54"/>
        <v>6.372266973532803E-2</v>
      </c>
      <c r="K385" s="209">
        <v>1381</v>
      </c>
      <c r="L385" s="205">
        <v>1125</v>
      </c>
      <c r="M385" s="206">
        <f t="shared" si="55"/>
        <v>0.81462708182476462</v>
      </c>
      <c r="N385" s="207">
        <v>1274</v>
      </c>
      <c r="O385" s="205">
        <v>908</v>
      </c>
      <c r="P385" s="206">
        <f t="shared" si="56"/>
        <v>0.71271585557299844</v>
      </c>
      <c r="Q385" s="206">
        <f t="shared" si="57"/>
        <v>8.3987441130298324E-2</v>
      </c>
      <c r="R385" s="206">
        <f t="shared" si="58"/>
        <v>0.23898678414096919</v>
      </c>
      <c r="S385" s="208">
        <f t="shared" si="59"/>
        <v>0.10191122625176618</v>
      </c>
    </row>
    <row r="386" spans="1:19" ht="14.25" thickTop="1" x14ac:dyDescent="0.25">
      <c r="A386" s="210" t="s">
        <v>352</v>
      </c>
      <c r="B386" s="210">
        <v>158</v>
      </c>
      <c r="C386" s="176">
        <v>116</v>
      </c>
      <c r="D386" s="203">
        <f t="shared" si="50"/>
        <v>0.73417721518987344</v>
      </c>
      <c r="E386" s="176">
        <v>176</v>
      </c>
      <c r="F386" s="176">
        <v>118</v>
      </c>
      <c r="G386" s="203">
        <f t="shared" si="51"/>
        <v>0.67045454545454541</v>
      </c>
      <c r="H386" s="203">
        <f t="shared" si="52"/>
        <v>-0.10227272727272729</v>
      </c>
      <c r="I386" s="203">
        <f t="shared" si="53"/>
        <v>-1.6949152542372836E-2</v>
      </c>
      <c r="J386" s="203">
        <f t="shared" si="54"/>
        <v>6.372266973532803E-2</v>
      </c>
      <c r="K386" s="176">
        <v>1381</v>
      </c>
      <c r="L386" s="176">
        <v>1125</v>
      </c>
      <c r="M386" s="203">
        <f t="shared" si="55"/>
        <v>0.81462708182476462</v>
      </c>
      <c r="N386" s="176">
        <v>1179</v>
      </c>
      <c r="O386" s="176">
        <v>893</v>
      </c>
      <c r="P386" s="203">
        <f t="shared" si="56"/>
        <v>0.75742154368108572</v>
      </c>
      <c r="Q386" s="203">
        <f t="shared" si="57"/>
        <v>0.17133163698049203</v>
      </c>
      <c r="R386" s="203">
        <f t="shared" si="58"/>
        <v>0.25979843225083976</v>
      </c>
      <c r="S386" s="203">
        <f t="shared" si="59"/>
        <v>5.7205538143678902E-2</v>
      </c>
    </row>
    <row r="387" spans="1:19" ht="14.25" thickBot="1" x14ac:dyDescent="0.3">
      <c r="A387" s="210" t="s">
        <v>353</v>
      </c>
      <c r="B387" s="210">
        <v>0</v>
      </c>
      <c r="C387" s="176">
        <v>0</v>
      </c>
      <c r="D387" s="203" t="str">
        <f t="shared" si="50"/>
        <v/>
      </c>
      <c r="E387" s="176">
        <v>0</v>
      </c>
      <c r="F387" s="176">
        <v>0</v>
      </c>
      <c r="G387" s="203" t="str">
        <f t="shared" si="51"/>
        <v/>
      </c>
      <c r="H387" s="203" t="str">
        <f t="shared" si="52"/>
        <v/>
      </c>
      <c r="I387" s="203" t="str">
        <f t="shared" si="53"/>
        <v/>
      </c>
      <c r="J387" s="203" t="str">
        <f t="shared" si="54"/>
        <v/>
      </c>
      <c r="K387" s="176">
        <v>0</v>
      </c>
      <c r="L387" s="176">
        <v>0</v>
      </c>
      <c r="M387" s="203" t="str">
        <f t="shared" si="55"/>
        <v/>
      </c>
      <c r="N387" s="176">
        <v>95</v>
      </c>
      <c r="O387" s="176">
        <v>15</v>
      </c>
      <c r="P387" s="203">
        <f t="shared" si="56"/>
        <v>0.15789473684210525</v>
      </c>
      <c r="Q387" s="203">
        <f t="shared" si="57"/>
        <v>-1</v>
      </c>
      <c r="R387" s="203">
        <f t="shared" si="58"/>
        <v>-1</v>
      </c>
      <c r="S387" s="203" t="str">
        <f t="shared" si="59"/>
        <v/>
      </c>
    </row>
    <row r="388" spans="1:19" ht="16.5" thickTop="1" thickBot="1" x14ac:dyDescent="0.3">
      <c r="A388" s="204" t="s">
        <v>619</v>
      </c>
      <c r="B388" s="284">
        <v>150</v>
      </c>
      <c r="C388" s="205">
        <v>63</v>
      </c>
      <c r="D388" s="206">
        <f t="shared" si="50"/>
        <v>0.42</v>
      </c>
      <c r="E388" s="207">
        <v>0</v>
      </c>
      <c r="F388" s="205">
        <v>0</v>
      </c>
      <c r="G388" s="206" t="str">
        <f t="shared" si="51"/>
        <v/>
      </c>
      <c r="H388" s="206" t="str">
        <f t="shared" si="52"/>
        <v/>
      </c>
      <c r="I388" s="206" t="str">
        <f t="shared" si="53"/>
        <v/>
      </c>
      <c r="J388" s="208" t="str">
        <f t="shared" si="54"/>
        <v/>
      </c>
      <c r="K388" s="209">
        <v>150</v>
      </c>
      <c r="L388" s="205">
        <v>63</v>
      </c>
      <c r="M388" s="206">
        <f t="shared" si="55"/>
        <v>0.42</v>
      </c>
      <c r="N388" s="207">
        <v>0</v>
      </c>
      <c r="O388" s="205">
        <v>0</v>
      </c>
      <c r="P388" s="206" t="str">
        <f t="shared" si="56"/>
        <v/>
      </c>
      <c r="Q388" s="206" t="str">
        <f t="shared" si="57"/>
        <v/>
      </c>
      <c r="R388" s="206" t="str">
        <f t="shared" si="58"/>
        <v/>
      </c>
      <c r="S388" s="208" t="str">
        <f t="shared" si="59"/>
        <v/>
      </c>
    </row>
    <row r="389" spans="1:19" ht="15" thickTop="1" thickBot="1" x14ac:dyDescent="0.3">
      <c r="A389" s="210" t="s">
        <v>84</v>
      </c>
      <c r="B389" s="210">
        <v>150</v>
      </c>
      <c r="C389" s="176">
        <v>63</v>
      </c>
      <c r="D389" s="203">
        <f t="shared" si="50"/>
        <v>0.42</v>
      </c>
      <c r="E389" s="176">
        <v>0</v>
      </c>
      <c r="F389" s="176">
        <v>0</v>
      </c>
      <c r="G389" s="203" t="str">
        <f t="shared" si="51"/>
        <v/>
      </c>
      <c r="H389" s="203" t="str">
        <f t="shared" si="52"/>
        <v/>
      </c>
      <c r="I389" s="203" t="str">
        <f t="shared" si="53"/>
        <v/>
      </c>
      <c r="J389" s="203" t="str">
        <f t="shared" si="54"/>
        <v/>
      </c>
      <c r="K389" s="176">
        <v>150</v>
      </c>
      <c r="L389" s="176">
        <v>63</v>
      </c>
      <c r="M389" s="203">
        <f t="shared" si="55"/>
        <v>0.42</v>
      </c>
      <c r="N389" s="176">
        <v>0</v>
      </c>
      <c r="O389" s="176">
        <v>0</v>
      </c>
      <c r="P389" s="203" t="str">
        <f t="shared" si="56"/>
        <v/>
      </c>
      <c r="Q389" s="203" t="str">
        <f t="shared" si="57"/>
        <v/>
      </c>
      <c r="R389" s="203" t="str">
        <f t="shared" si="58"/>
        <v/>
      </c>
      <c r="S389" s="203" t="str">
        <f t="shared" si="59"/>
        <v/>
      </c>
    </row>
    <row r="390" spans="1:19" ht="16.5" thickTop="1" thickBot="1" x14ac:dyDescent="0.3">
      <c r="A390" s="204" t="s">
        <v>310</v>
      </c>
      <c r="B390" s="284">
        <v>133</v>
      </c>
      <c r="C390" s="205">
        <v>79</v>
      </c>
      <c r="D390" s="206">
        <f t="shared" si="50"/>
        <v>0.59398496240601506</v>
      </c>
      <c r="E390" s="207">
        <v>342</v>
      </c>
      <c r="F390" s="205">
        <v>159</v>
      </c>
      <c r="G390" s="206">
        <f t="shared" si="51"/>
        <v>0.46491228070175439</v>
      </c>
      <c r="H390" s="206">
        <f t="shared" si="52"/>
        <v>-0.61111111111111116</v>
      </c>
      <c r="I390" s="206">
        <f t="shared" si="53"/>
        <v>-0.50314465408805031</v>
      </c>
      <c r="J390" s="208">
        <f t="shared" si="54"/>
        <v>0.12907268170426067</v>
      </c>
      <c r="K390" s="209">
        <v>2706</v>
      </c>
      <c r="L390" s="205">
        <v>1392</v>
      </c>
      <c r="M390" s="206">
        <f t="shared" si="55"/>
        <v>0.51441241685144123</v>
      </c>
      <c r="N390" s="207">
        <v>3988</v>
      </c>
      <c r="O390" s="205">
        <v>2281</v>
      </c>
      <c r="P390" s="206">
        <f t="shared" si="56"/>
        <v>0.57196589769307926</v>
      </c>
      <c r="Q390" s="206">
        <f t="shared" si="57"/>
        <v>-0.32146439317953857</v>
      </c>
      <c r="R390" s="206">
        <f t="shared" si="58"/>
        <v>-0.38974134151687856</v>
      </c>
      <c r="S390" s="208">
        <f t="shared" si="59"/>
        <v>-5.7553480841638027E-2</v>
      </c>
    </row>
    <row r="391" spans="1:19" ht="14.25" thickTop="1" x14ac:dyDescent="0.25">
      <c r="A391" s="210" t="s">
        <v>352</v>
      </c>
      <c r="B391" s="210">
        <v>133</v>
      </c>
      <c r="C391" s="176">
        <v>79</v>
      </c>
      <c r="D391" s="203">
        <f t="shared" si="50"/>
        <v>0.59398496240601506</v>
      </c>
      <c r="E391" s="176">
        <v>0</v>
      </c>
      <c r="F391" s="176">
        <v>0</v>
      </c>
      <c r="G391" s="203" t="str">
        <f t="shared" si="51"/>
        <v/>
      </c>
      <c r="H391" s="203" t="str">
        <f t="shared" si="52"/>
        <v/>
      </c>
      <c r="I391" s="203" t="str">
        <f t="shared" si="53"/>
        <v/>
      </c>
      <c r="J391" s="203" t="str">
        <f t="shared" si="54"/>
        <v/>
      </c>
      <c r="K391" s="176">
        <v>901</v>
      </c>
      <c r="L391" s="176">
        <v>445</v>
      </c>
      <c r="M391" s="203">
        <f t="shared" si="55"/>
        <v>0.49389567147613761</v>
      </c>
      <c r="N391" s="176">
        <v>245</v>
      </c>
      <c r="O391" s="176">
        <v>166</v>
      </c>
      <c r="P391" s="203">
        <f t="shared" si="56"/>
        <v>0.67755102040816328</v>
      </c>
      <c r="Q391" s="203">
        <f t="shared" si="57"/>
        <v>2.6775510204081634</v>
      </c>
      <c r="R391" s="203">
        <f t="shared" si="58"/>
        <v>1.6807228915662651</v>
      </c>
      <c r="S391" s="203">
        <f t="shared" si="59"/>
        <v>-0.18365534893202567</v>
      </c>
    </row>
    <row r="392" spans="1:19" ht="14.25" thickBot="1" x14ac:dyDescent="0.3">
      <c r="A392" s="210" t="s">
        <v>353</v>
      </c>
      <c r="B392" s="210">
        <v>0</v>
      </c>
      <c r="C392" s="176">
        <v>0</v>
      </c>
      <c r="D392" s="203" t="str">
        <f t="shared" si="50"/>
        <v/>
      </c>
      <c r="E392" s="176">
        <v>342</v>
      </c>
      <c r="F392" s="176">
        <v>159</v>
      </c>
      <c r="G392" s="203">
        <f t="shared" si="51"/>
        <v>0.46491228070175439</v>
      </c>
      <c r="H392" s="203">
        <f t="shared" si="52"/>
        <v>-1</v>
      </c>
      <c r="I392" s="203">
        <f t="shared" si="53"/>
        <v>-1</v>
      </c>
      <c r="J392" s="203" t="str">
        <f t="shared" si="54"/>
        <v/>
      </c>
      <c r="K392" s="176">
        <v>1805</v>
      </c>
      <c r="L392" s="176">
        <v>947</v>
      </c>
      <c r="M392" s="203">
        <f t="shared" si="55"/>
        <v>0.52465373961218842</v>
      </c>
      <c r="N392" s="176">
        <v>3743</v>
      </c>
      <c r="O392" s="176">
        <v>2115</v>
      </c>
      <c r="P392" s="203">
        <f t="shared" si="56"/>
        <v>0.56505476890195028</v>
      </c>
      <c r="Q392" s="203">
        <f t="shared" si="57"/>
        <v>-0.51776649746192893</v>
      </c>
      <c r="R392" s="203">
        <f t="shared" si="58"/>
        <v>-0.55224586288416078</v>
      </c>
      <c r="S392" s="203">
        <f t="shared" si="59"/>
        <v>-4.0401029289761858E-2</v>
      </c>
    </row>
    <row r="393" spans="1:19" ht="16.5" thickTop="1" thickBot="1" x14ac:dyDescent="0.3">
      <c r="A393" s="204" t="s">
        <v>329</v>
      </c>
      <c r="B393" s="284">
        <v>123</v>
      </c>
      <c r="C393" s="205">
        <v>111</v>
      </c>
      <c r="D393" s="206">
        <f t="shared" ref="D393:D456" si="60">IFERROR(C393/B393,"")</f>
        <v>0.90243902439024393</v>
      </c>
      <c r="E393" s="207">
        <v>104</v>
      </c>
      <c r="F393" s="205">
        <v>74</v>
      </c>
      <c r="G393" s="206">
        <f t="shared" ref="G393:G456" si="61">IFERROR(F393/E393,"")</f>
        <v>0.71153846153846156</v>
      </c>
      <c r="H393" s="206">
        <f t="shared" ref="H393:H456" si="62">IFERROR(B393/E393-1,"")</f>
        <v>0.18269230769230771</v>
      </c>
      <c r="I393" s="206">
        <f t="shared" ref="I393:I456" si="63">IFERROR(C393/F393-1,"")</f>
        <v>0.5</v>
      </c>
      <c r="J393" s="208">
        <f t="shared" ref="J393:J456" si="64">IFERROR(D393-G393,"")</f>
        <v>0.19090056285178236</v>
      </c>
      <c r="K393" s="209">
        <v>641</v>
      </c>
      <c r="L393" s="205">
        <v>498</v>
      </c>
      <c r="M393" s="206">
        <f t="shared" ref="M393:M456" si="65">IFERROR(L393/K393,"")</f>
        <v>0.77691107644305768</v>
      </c>
      <c r="N393" s="207">
        <v>742</v>
      </c>
      <c r="O393" s="205">
        <v>508</v>
      </c>
      <c r="P393" s="206">
        <f t="shared" ref="P393:P456" si="66">IFERROR(O393/N393,"")</f>
        <v>0.6846361185983828</v>
      </c>
      <c r="Q393" s="206">
        <f t="shared" ref="Q393:Q456" si="67">IFERROR(K393/N393-1,"")</f>
        <v>-0.13611859838274931</v>
      </c>
      <c r="R393" s="206">
        <f t="shared" ref="R393:R456" si="68">IFERROR(L393/O393-1,"")</f>
        <v>-1.9685039370078705E-2</v>
      </c>
      <c r="S393" s="208">
        <f t="shared" ref="S393:S456" si="69">IFERROR(M393-P393,"")</f>
        <v>9.2274957844674876E-2</v>
      </c>
    </row>
    <row r="394" spans="1:19" ht="14.25" thickTop="1" x14ac:dyDescent="0.25">
      <c r="A394" s="210" t="s">
        <v>352</v>
      </c>
      <c r="B394" s="210">
        <v>123</v>
      </c>
      <c r="C394" s="176">
        <v>111</v>
      </c>
      <c r="D394" s="203">
        <f t="shared" si="60"/>
        <v>0.90243902439024393</v>
      </c>
      <c r="E394" s="176">
        <v>104</v>
      </c>
      <c r="F394" s="176">
        <v>74</v>
      </c>
      <c r="G394" s="203">
        <f t="shared" si="61"/>
        <v>0.71153846153846156</v>
      </c>
      <c r="H394" s="203">
        <f t="shared" si="62"/>
        <v>0.18269230769230771</v>
      </c>
      <c r="I394" s="203">
        <f t="shared" si="63"/>
        <v>0.5</v>
      </c>
      <c r="J394" s="203">
        <f t="shared" si="64"/>
        <v>0.19090056285178236</v>
      </c>
      <c r="K394" s="176">
        <v>641</v>
      </c>
      <c r="L394" s="176">
        <v>498</v>
      </c>
      <c r="M394" s="203">
        <f t="shared" si="65"/>
        <v>0.77691107644305768</v>
      </c>
      <c r="N394" s="176">
        <v>723</v>
      </c>
      <c r="O394" s="176">
        <v>496</v>
      </c>
      <c r="P394" s="203">
        <f t="shared" si="66"/>
        <v>0.68603042876901799</v>
      </c>
      <c r="Q394" s="203">
        <f t="shared" si="67"/>
        <v>-0.11341632088520059</v>
      </c>
      <c r="R394" s="203">
        <f t="shared" si="68"/>
        <v>4.0322580645162365E-3</v>
      </c>
      <c r="S394" s="203">
        <f t="shared" si="69"/>
        <v>9.0880647674039694E-2</v>
      </c>
    </row>
    <row r="395" spans="1:19" ht="14.25" thickBot="1" x14ac:dyDescent="0.3">
      <c r="A395" s="210" t="s">
        <v>353</v>
      </c>
      <c r="B395" s="210">
        <v>0</v>
      </c>
      <c r="C395" s="176">
        <v>0</v>
      </c>
      <c r="D395" s="203" t="str">
        <f t="shared" si="60"/>
        <v/>
      </c>
      <c r="E395" s="176">
        <v>0</v>
      </c>
      <c r="F395" s="176">
        <v>0</v>
      </c>
      <c r="G395" s="203" t="str">
        <f t="shared" si="61"/>
        <v/>
      </c>
      <c r="H395" s="203" t="str">
        <f t="shared" si="62"/>
        <v/>
      </c>
      <c r="I395" s="203" t="str">
        <f t="shared" si="63"/>
        <v/>
      </c>
      <c r="J395" s="203" t="str">
        <f t="shared" si="64"/>
        <v/>
      </c>
      <c r="K395" s="176">
        <v>0</v>
      </c>
      <c r="L395" s="176">
        <v>0</v>
      </c>
      <c r="M395" s="203" t="str">
        <f t="shared" si="65"/>
        <v/>
      </c>
      <c r="N395" s="176">
        <v>19</v>
      </c>
      <c r="O395" s="176">
        <v>12</v>
      </c>
      <c r="P395" s="203">
        <f t="shared" si="66"/>
        <v>0.63157894736842102</v>
      </c>
      <c r="Q395" s="203">
        <f t="shared" si="67"/>
        <v>-1</v>
      </c>
      <c r="R395" s="203">
        <f t="shared" si="68"/>
        <v>-1</v>
      </c>
      <c r="S395" s="203" t="str">
        <f t="shared" si="69"/>
        <v/>
      </c>
    </row>
    <row r="396" spans="1:19" ht="16.5" thickTop="1" thickBot="1" x14ac:dyDescent="0.3">
      <c r="A396" s="204" t="s">
        <v>163</v>
      </c>
      <c r="B396" s="284">
        <v>120</v>
      </c>
      <c r="C396" s="205">
        <v>120</v>
      </c>
      <c r="D396" s="206">
        <f t="shared" si="60"/>
        <v>1</v>
      </c>
      <c r="E396" s="207">
        <v>16967</v>
      </c>
      <c r="F396" s="205">
        <v>14512</v>
      </c>
      <c r="G396" s="206">
        <f t="shared" si="61"/>
        <v>0.85530736134850005</v>
      </c>
      <c r="H396" s="206">
        <f t="shared" si="62"/>
        <v>-0.99292744739789007</v>
      </c>
      <c r="I396" s="206">
        <f t="shared" si="63"/>
        <v>-0.99173098125689085</v>
      </c>
      <c r="J396" s="208">
        <f t="shared" si="64"/>
        <v>0.14469263865149995</v>
      </c>
      <c r="K396" s="209">
        <v>128352</v>
      </c>
      <c r="L396" s="205">
        <v>111614</v>
      </c>
      <c r="M396" s="206">
        <f t="shared" si="65"/>
        <v>0.86959299426576908</v>
      </c>
      <c r="N396" s="207">
        <v>114763</v>
      </c>
      <c r="O396" s="205">
        <v>97059</v>
      </c>
      <c r="P396" s="206">
        <f t="shared" si="66"/>
        <v>0.84573425232871224</v>
      </c>
      <c r="Q396" s="206">
        <f t="shared" si="67"/>
        <v>0.11840924339726211</v>
      </c>
      <c r="R396" s="206">
        <f t="shared" si="68"/>
        <v>0.14996033340545445</v>
      </c>
      <c r="S396" s="208">
        <f t="shared" si="69"/>
        <v>2.3858741937056838E-2</v>
      </c>
    </row>
    <row r="397" spans="1:19" ht="14.25" thickTop="1" x14ac:dyDescent="0.25">
      <c r="A397" s="210" t="s">
        <v>84</v>
      </c>
      <c r="B397" s="210">
        <v>120</v>
      </c>
      <c r="C397" s="176">
        <v>120</v>
      </c>
      <c r="D397" s="203">
        <f t="shared" si="60"/>
        <v>1</v>
      </c>
      <c r="E397" s="176">
        <v>16823</v>
      </c>
      <c r="F397" s="176">
        <v>14409</v>
      </c>
      <c r="G397" s="203">
        <f t="shared" si="61"/>
        <v>0.85650597396421568</v>
      </c>
      <c r="H397" s="203">
        <f t="shared" si="62"/>
        <v>-0.99286690839921532</v>
      </c>
      <c r="I397" s="203">
        <f t="shared" si="63"/>
        <v>-0.99167187174682492</v>
      </c>
      <c r="J397" s="203">
        <f t="shared" si="64"/>
        <v>0.14349402603578432</v>
      </c>
      <c r="K397" s="176">
        <v>128352</v>
      </c>
      <c r="L397" s="176">
        <v>111614</v>
      </c>
      <c r="M397" s="203">
        <f t="shared" si="65"/>
        <v>0.86959299426576908</v>
      </c>
      <c r="N397" s="176">
        <v>114619</v>
      </c>
      <c r="O397" s="176">
        <v>96956</v>
      </c>
      <c r="P397" s="203">
        <f t="shared" si="66"/>
        <v>0.84589814952145803</v>
      </c>
      <c r="Q397" s="203">
        <f t="shared" si="67"/>
        <v>0.11981434142681402</v>
      </c>
      <c r="R397" s="203">
        <f t="shared" si="68"/>
        <v>0.15118197945459788</v>
      </c>
      <c r="S397" s="203">
        <f t="shared" si="69"/>
        <v>2.369484474431105E-2</v>
      </c>
    </row>
    <row r="398" spans="1:19" ht="14.25" thickBot="1" x14ac:dyDescent="0.3">
      <c r="A398" s="210" t="s">
        <v>103</v>
      </c>
      <c r="B398" s="210">
        <v>0</v>
      </c>
      <c r="C398" s="176">
        <v>0</v>
      </c>
      <c r="D398" s="203" t="str">
        <f t="shared" si="60"/>
        <v/>
      </c>
      <c r="E398" s="176">
        <v>144</v>
      </c>
      <c r="F398" s="176">
        <v>103</v>
      </c>
      <c r="G398" s="203">
        <f t="shared" si="61"/>
        <v>0.71527777777777779</v>
      </c>
      <c r="H398" s="203">
        <f t="shared" si="62"/>
        <v>-1</v>
      </c>
      <c r="I398" s="203">
        <f t="shared" si="63"/>
        <v>-1</v>
      </c>
      <c r="J398" s="203" t="str">
        <f t="shared" si="64"/>
        <v/>
      </c>
      <c r="K398" s="176">
        <v>0</v>
      </c>
      <c r="L398" s="176">
        <v>0</v>
      </c>
      <c r="M398" s="203" t="str">
        <f t="shared" si="65"/>
        <v/>
      </c>
      <c r="N398" s="176">
        <v>144</v>
      </c>
      <c r="O398" s="176">
        <v>103</v>
      </c>
      <c r="P398" s="203">
        <f t="shared" si="66"/>
        <v>0.71527777777777779</v>
      </c>
      <c r="Q398" s="203">
        <f t="shared" si="67"/>
        <v>-1</v>
      </c>
      <c r="R398" s="203">
        <f t="shared" si="68"/>
        <v>-1</v>
      </c>
      <c r="S398" s="203" t="str">
        <f t="shared" si="69"/>
        <v/>
      </c>
    </row>
    <row r="399" spans="1:19" ht="16.5" thickTop="1" thickBot="1" x14ac:dyDescent="0.3">
      <c r="A399" s="204" t="s">
        <v>315</v>
      </c>
      <c r="B399" s="284">
        <v>111</v>
      </c>
      <c r="C399" s="205">
        <v>85</v>
      </c>
      <c r="D399" s="206">
        <f t="shared" si="60"/>
        <v>0.76576576576576572</v>
      </c>
      <c r="E399" s="207">
        <v>285</v>
      </c>
      <c r="F399" s="205">
        <v>154</v>
      </c>
      <c r="G399" s="206">
        <f t="shared" si="61"/>
        <v>0.54035087719298247</v>
      </c>
      <c r="H399" s="206">
        <f t="shared" si="62"/>
        <v>-0.61052631578947369</v>
      </c>
      <c r="I399" s="206">
        <f t="shared" si="63"/>
        <v>-0.44805194805194803</v>
      </c>
      <c r="J399" s="208">
        <f t="shared" si="64"/>
        <v>0.22541488857278325</v>
      </c>
      <c r="K399" s="209">
        <v>1410</v>
      </c>
      <c r="L399" s="205">
        <v>853</v>
      </c>
      <c r="M399" s="206">
        <f t="shared" si="65"/>
        <v>0.60496453900709224</v>
      </c>
      <c r="N399" s="207">
        <v>3056</v>
      </c>
      <c r="O399" s="205">
        <v>1570</v>
      </c>
      <c r="P399" s="206">
        <f t="shared" si="66"/>
        <v>0.51374345549738221</v>
      </c>
      <c r="Q399" s="206">
        <f t="shared" si="67"/>
        <v>-0.53861256544502623</v>
      </c>
      <c r="R399" s="206">
        <f t="shared" si="68"/>
        <v>-0.45668789808917198</v>
      </c>
      <c r="S399" s="208">
        <f t="shared" si="69"/>
        <v>9.1221083509710033E-2</v>
      </c>
    </row>
    <row r="400" spans="1:19" ht="14.25" thickTop="1" x14ac:dyDescent="0.25">
      <c r="A400" s="210" t="s">
        <v>352</v>
      </c>
      <c r="B400" s="210">
        <v>111</v>
      </c>
      <c r="C400" s="176">
        <v>85</v>
      </c>
      <c r="D400" s="203">
        <f t="shared" si="60"/>
        <v>0.76576576576576572</v>
      </c>
      <c r="E400" s="176">
        <v>0</v>
      </c>
      <c r="F400" s="176">
        <v>0</v>
      </c>
      <c r="G400" s="203" t="str">
        <f t="shared" si="61"/>
        <v/>
      </c>
      <c r="H400" s="203" t="str">
        <f t="shared" si="62"/>
        <v/>
      </c>
      <c r="I400" s="203" t="str">
        <f t="shared" si="63"/>
        <v/>
      </c>
      <c r="J400" s="203" t="str">
        <f t="shared" si="64"/>
        <v/>
      </c>
      <c r="K400" s="176">
        <v>498</v>
      </c>
      <c r="L400" s="176">
        <v>352</v>
      </c>
      <c r="M400" s="203">
        <f t="shared" si="65"/>
        <v>0.70682730923694781</v>
      </c>
      <c r="N400" s="176">
        <v>111</v>
      </c>
      <c r="O400" s="176">
        <v>56</v>
      </c>
      <c r="P400" s="203">
        <f t="shared" si="66"/>
        <v>0.50450450450450446</v>
      </c>
      <c r="Q400" s="203">
        <f t="shared" si="67"/>
        <v>3.4864864864864868</v>
      </c>
      <c r="R400" s="203">
        <f t="shared" si="68"/>
        <v>5.2857142857142856</v>
      </c>
      <c r="S400" s="203">
        <f t="shared" si="69"/>
        <v>0.20232280473244335</v>
      </c>
    </row>
    <row r="401" spans="1:19" ht="14.25" thickBot="1" x14ac:dyDescent="0.3">
      <c r="A401" s="210" t="s">
        <v>353</v>
      </c>
      <c r="B401" s="210">
        <v>0</v>
      </c>
      <c r="C401" s="176">
        <v>0</v>
      </c>
      <c r="D401" s="203" t="str">
        <f t="shared" si="60"/>
        <v/>
      </c>
      <c r="E401" s="176">
        <v>285</v>
      </c>
      <c r="F401" s="176">
        <v>154</v>
      </c>
      <c r="G401" s="203">
        <f t="shared" si="61"/>
        <v>0.54035087719298247</v>
      </c>
      <c r="H401" s="203">
        <f t="shared" si="62"/>
        <v>-1</v>
      </c>
      <c r="I401" s="203">
        <f t="shared" si="63"/>
        <v>-1</v>
      </c>
      <c r="J401" s="203" t="str">
        <f t="shared" si="64"/>
        <v/>
      </c>
      <c r="K401" s="176">
        <v>912</v>
      </c>
      <c r="L401" s="176">
        <v>501</v>
      </c>
      <c r="M401" s="203">
        <f t="shared" si="65"/>
        <v>0.54934210526315785</v>
      </c>
      <c r="N401" s="176">
        <v>2945</v>
      </c>
      <c r="O401" s="176">
        <v>1514</v>
      </c>
      <c r="P401" s="203">
        <f t="shared" si="66"/>
        <v>0.51409168081494061</v>
      </c>
      <c r="Q401" s="203">
        <f t="shared" si="67"/>
        <v>-0.69032258064516128</v>
      </c>
      <c r="R401" s="203">
        <f t="shared" si="68"/>
        <v>-0.66908850726552171</v>
      </c>
      <c r="S401" s="203">
        <f t="shared" si="69"/>
        <v>3.5250424448217244E-2</v>
      </c>
    </row>
    <row r="402" spans="1:19" ht="16.5" thickTop="1" thickBot="1" x14ac:dyDescent="0.3">
      <c r="A402" s="204" t="s">
        <v>312</v>
      </c>
      <c r="B402" s="284">
        <v>110</v>
      </c>
      <c r="C402" s="205">
        <v>61</v>
      </c>
      <c r="D402" s="206">
        <f t="shared" si="60"/>
        <v>0.55454545454545456</v>
      </c>
      <c r="E402" s="207">
        <v>380</v>
      </c>
      <c r="F402" s="205">
        <v>166</v>
      </c>
      <c r="G402" s="206">
        <f t="shared" si="61"/>
        <v>0.43684210526315792</v>
      </c>
      <c r="H402" s="206">
        <f t="shared" si="62"/>
        <v>-0.71052631578947367</v>
      </c>
      <c r="I402" s="206">
        <f t="shared" si="63"/>
        <v>-0.63253012048192769</v>
      </c>
      <c r="J402" s="208">
        <f t="shared" si="64"/>
        <v>0.11770334928229664</v>
      </c>
      <c r="K402" s="209">
        <v>2665</v>
      </c>
      <c r="L402" s="205">
        <v>1462</v>
      </c>
      <c r="M402" s="206">
        <f t="shared" si="65"/>
        <v>0.54859287054409001</v>
      </c>
      <c r="N402" s="207">
        <v>4366</v>
      </c>
      <c r="O402" s="205">
        <v>2525</v>
      </c>
      <c r="P402" s="206">
        <f t="shared" si="66"/>
        <v>0.57833256985799364</v>
      </c>
      <c r="Q402" s="206">
        <f t="shared" si="67"/>
        <v>-0.38960146587265232</v>
      </c>
      <c r="R402" s="206">
        <f t="shared" si="68"/>
        <v>-0.42099009900990103</v>
      </c>
      <c r="S402" s="208">
        <f t="shared" si="69"/>
        <v>-2.9739699313903634E-2</v>
      </c>
    </row>
    <row r="403" spans="1:19" ht="14.25" thickTop="1" x14ac:dyDescent="0.25">
      <c r="A403" s="210" t="s">
        <v>352</v>
      </c>
      <c r="B403" s="210">
        <v>110</v>
      </c>
      <c r="C403" s="176">
        <v>61</v>
      </c>
      <c r="D403" s="203">
        <f t="shared" si="60"/>
        <v>0.55454545454545456</v>
      </c>
      <c r="E403" s="176">
        <v>0</v>
      </c>
      <c r="F403" s="176">
        <v>0</v>
      </c>
      <c r="G403" s="203" t="str">
        <f t="shared" si="61"/>
        <v/>
      </c>
      <c r="H403" s="203" t="str">
        <f t="shared" si="62"/>
        <v/>
      </c>
      <c r="I403" s="203" t="str">
        <f t="shared" si="63"/>
        <v/>
      </c>
      <c r="J403" s="203" t="str">
        <f t="shared" si="64"/>
        <v/>
      </c>
      <c r="K403" s="176">
        <v>746</v>
      </c>
      <c r="L403" s="176">
        <v>401</v>
      </c>
      <c r="M403" s="203">
        <f t="shared" si="65"/>
        <v>0.53753351206434319</v>
      </c>
      <c r="N403" s="176">
        <v>243</v>
      </c>
      <c r="O403" s="176">
        <v>144</v>
      </c>
      <c r="P403" s="203">
        <f t="shared" si="66"/>
        <v>0.59259259259259256</v>
      </c>
      <c r="Q403" s="203">
        <f t="shared" si="67"/>
        <v>2.0699588477366255</v>
      </c>
      <c r="R403" s="203">
        <f t="shared" si="68"/>
        <v>1.7847222222222223</v>
      </c>
      <c r="S403" s="203">
        <f t="shared" si="69"/>
        <v>-5.5059080528249371E-2</v>
      </c>
    </row>
    <row r="404" spans="1:19" ht="14.25" thickBot="1" x14ac:dyDescent="0.3">
      <c r="A404" s="210" t="s">
        <v>353</v>
      </c>
      <c r="B404" s="210">
        <v>0</v>
      </c>
      <c r="C404" s="176">
        <v>0</v>
      </c>
      <c r="D404" s="203" t="str">
        <f t="shared" si="60"/>
        <v/>
      </c>
      <c r="E404" s="176">
        <v>380</v>
      </c>
      <c r="F404" s="176">
        <v>166</v>
      </c>
      <c r="G404" s="203">
        <f t="shared" si="61"/>
        <v>0.43684210526315792</v>
      </c>
      <c r="H404" s="203">
        <f t="shared" si="62"/>
        <v>-1</v>
      </c>
      <c r="I404" s="203">
        <f t="shared" si="63"/>
        <v>-1</v>
      </c>
      <c r="J404" s="203" t="str">
        <f t="shared" si="64"/>
        <v/>
      </c>
      <c r="K404" s="176">
        <v>1919</v>
      </c>
      <c r="L404" s="176">
        <v>1061</v>
      </c>
      <c r="M404" s="203">
        <f t="shared" si="65"/>
        <v>0.55289213131839499</v>
      </c>
      <c r="N404" s="176">
        <v>4123</v>
      </c>
      <c r="O404" s="176">
        <v>2381</v>
      </c>
      <c r="P404" s="203">
        <f t="shared" si="66"/>
        <v>0.57749211739024986</v>
      </c>
      <c r="Q404" s="203">
        <f t="shared" si="67"/>
        <v>-0.53456221198156684</v>
      </c>
      <c r="R404" s="203">
        <f t="shared" si="68"/>
        <v>-0.55438891222175557</v>
      </c>
      <c r="S404" s="203">
        <f t="shared" si="69"/>
        <v>-2.4599986071854874E-2</v>
      </c>
    </row>
    <row r="405" spans="1:19" ht="16.5" thickTop="1" thickBot="1" x14ac:dyDescent="0.3">
      <c r="A405" s="204" t="s">
        <v>514</v>
      </c>
      <c r="B405" s="284">
        <v>99</v>
      </c>
      <c r="C405" s="205">
        <v>6</v>
      </c>
      <c r="D405" s="206">
        <f t="shared" si="60"/>
        <v>6.0606060606060608E-2</v>
      </c>
      <c r="E405" s="207">
        <v>38</v>
      </c>
      <c r="F405" s="205">
        <v>0</v>
      </c>
      <c r="G405" s="206">
        <f t="shared" si="61"/>
        <v>0</v>
      </c>
      <c r="H405" s="206">
        <f t="shared" si="62"/>
        <v>1.6052631578947367</v>
      </c>
      <c r="I405" s="206" t="str">
        <f t="shared" si="63"/>
        <v/>
      </c>
      <c r="J405" s="208">
        <f t="shared" si="64"/>
        <v>6.0606060606060608E-2</v>
      </c>
      <c r="K405" s="209">
        <v>223</v>
      </c>
      <c r="L405" s="205">
        <v>18</v>
      </c>
      <c r="M405" s="206">
        <f t="shared" si="65"/>
        <v>8.0717488789237665E-2</v>
      </c>
      <c r="N405" s="207">
        <v>266</v>
      </c>
      <c r="O405" s="205">
        <v>50</v>
      </c>
      <c r="P405" s="206">
        <f t="shared" si="66"/>
        <v>0.18796992481203006</v>
      </c>
      <c r="Q405" s="206">
        <f t="shared" si="67"/>
        <v>-0.16165413533834583</v>
      </c>
      <c r="R405" s="206">
        <f t="shared" si="68"/>
        <v>-0.64</v>
      </c>
      <c r="S405" s="208">
        <f t="shared" si="69"/>
        <v>-0.1072524360227924</v>
      </c>
    </row>
    <row r="406" spans="1:19" ht="14.25" thickTop="1" x14ac:dyDescent="0.25">
      <c r="A406" s="210" t="s">
        <v>352</v>
      </c>
      <c r="B406" s="210">
        <v>99</v>
      </c>
      <c r="C406" s="176">
        <v>6</v>
      </c>
      <c r="D406" s="203">
        <f t="shared" si="60"/>
        <v>6.0606060606060608E-2</v>
      </c>
      <c r="E406" s="176">
        <v>0</v>
      </c>
      <c r="F406" s="176">
        <v>0</v>
      </c>
      <c r="G406" s="203" t="str">
        <f t="shared" si="61"/>
        <v/>
      </c>
      <c r="H406" s="203" t="str">
        <f t="shared" si="62"/>
        <v/>
      </c>
      <c r="I406" s="203" t="str">
        <f t="shared" si="63"/>
        <v/>
      </c>
      <c r="J406" s="203" t="str">
        <f t="shared" si="64"/>
        <v/>
      </c>
      <c r="K406" s="176">
        <v>223</v>
      </c>
      <c r="L406" s="176">
        <v>18</v>
      </c>
      <c r="M406" s="203">
        <f t="shared" si="65"/>
        <v>8.0717488789237665E-2</v>
      </c>
      <c r="N406" s="176">
        <v>38</v>
      </c>
      <c r="O406" s="176">
        <v>17</v>
      </c>
      <c r="P406" s="203">
        <f t="shared" si="66"/>
        <v>0.44736842105263158</v>
      </c>
      <c r="Q406" s="203">
        <f t="shared" si="67"/>
        <v>4.8684210526315788</v>
      </c>
      <c r="R406" s="203">
        <f t="shared" si="68"/>
        <v>5.8823529411764719E-2</v>
      </c>
      <c r="S406" s="203">
        <f t="shared" si="69"/>
        <v>-0.3666509322633939</v>
      </c>
    </row>
    <row r="407" spans="1:19" ht="14.25" thickBot="1" x14ac:dyDescent="0.3">
      <c r="A407" s="210" t="s">
        <v>353</v>
      </c>
      <c r="B407" s="210">
        <v>0</v>
      </c>
      <c r="C407" s="176">
        <v>0</v>
      </c>
      <c r="D407" s="203" t="str">
        <f t="shared" si="60"/>
        <v/>
      </c>
      <c r="E407" s="176">
        <v>38</v>
      </c>
      <c r="F407" s="176">
        <v>0</v>
      </c>
      <c r="G407" s="203">
        <f t="shared" si="61"/>
        <v>0</v>
      </c>
      <c r="H407" s="203">
        <f t="shared" si="62"/>
        <v>-1</v>
      </c>
      <c r="I407" s="203" t="str">
        <f t="shared" si="63"/>
        <v/>
      </c>
      <c r="J407" s="203" t="str">
        <f t="shared" si="64"/>
        <v/>
      </c>
      <c r="K407" s="176">
        <v>0</v>
      </c>
      <c r="L407" s="176">
        <v>0</v>
      </c>
      <c r="M407" s="203" t="str">
        <f t="shared" si="65"/>
        <v/>
      </c>
      <c r="N407" s="176">
        <v>228</v>
      </c>
      <c r="O407" s="176">
        <v>33</v>
      </c>
      <c r="P407" s="203">
        <f t="shared" si="66"/>
        <v>0.14473684210526316</v>
      </c>
      <c r="Q407" s="203">
        <f t="shared" si="67"/>
        <v>-1</v>
      </c>
      <c r="R407" s="203">
        <f t="shared" si="68"/>
        <v>-1</v>
      </c>
      <c r="S407" s="203" t="str">
        <f t="shared" si="69"/>
        <v/>
      </c>
    </row>
    <row r="408" spans="1:19" ht="16.5" thickTop="1" thickBot="1" x14ac:dyDescent="0.3">
      <c r="A408" s="204" t="s">
        <v>333</v>
      </c>
      <c r="B408" s="284">
        <v>95</v>
      </c>
      <c r="C408" s="205">
        <v>58</v>
      </c>
      <c r="D408" s="206">
        <f t="shared" si="60"/>
        <v>0.61052631578947369</v>
      </c>
      <c r="E408" s="207">
        <v>142</v>
      </c>
      <c r="F408" s="205">
        <v>123</v>
      </c>
      <c r="G408" s="206">
        <f t="shared" si="61"/>
        <v>0.86619718309859151</v>
      </c>
      <c r="H408" s="206">
        <f t="shared" si="62"/>
        <v>-0.33098591549295775</v>
      </c>
      <c r="I408" s="206">
        <f t="shared" si="63"/>
        <v>-0.52845528455284552</v>
      </c>
      <c r="J408" s="208">
        <f t="shared" si="64"/>
        <v>-0.25567086730911781</v>
      </c>
      <c r="K408" s="209">
        <v>546</v>
      </c>
      <c r="L408" s="205">
        <v>459</v>
      </c>
      <c r="M408" s="206">
        <f t="shared" si="65"/>
        <v>0.84065934065934067</v>
      </c>
      <c r="N408" s="207">
        <v>1280</v>
      </c>
      <c r="O408" s="205">
        <v>1025</v>
      </c>
      <c r="P408" s="206">
        <f t="shared" si="66"/>
        <v>0.80078125</v>
      </c>
      <c r="Q408" s="206">
        <f t="shared" si="67"/>
        <v>-0.57343750000000004</v>
      </c>
      <c r="R408" s="206">
        <f t="shared" si="68"/>
        <v>-0.55219512195121956</v>
      </c>
      <c r="S408" s="208">
        <f t="shared" si="69"/>
        <v>3.987809065934067E-2</v>
      </c>
    </row>
    <row r="409" spans="1:19" ht="14.25" thickTop="1" x14ac:dyDescent="0.25">
      <c r="A409" s="210" t="s">
        <v>352</v>
      </c>
      <c r="B409" s="210">
        <v>95</v>
      </c>
      <c r="C409" s="176">
        <v>58</v>
      </c>
      <c r="D409" s="203">
        <f t="shared" si="60"/>
        <v>0.61052631578947369</v>
      </c>
      <c r="E409" s="176">
        <v>76</v>
      </c>
      <c r="F409" s="176">
        <v>70</v>
      </c>
      <c r="G409" s="203">
        <f t="shared" si="61"/>
        <v>0.92105263157894735</v>
      </c>
      <c r="H409" s="203">
        <f t="shared" si="62"/>
        <v>0.25</v>
      </c>
      <c r="I409" s="203">
        <f t="shared" si="63"/>
        <v>-0.17142857142857137</v>
      </c>
      <c r="J409" s="203">
        <f t="shared" si="64"/>
        <v>-0.31052631578947365</v>
      </c>
      <c r="K409" s="176">
        <v>456</v>
      </c>
      <c r="L409" s="176">
        <v>388</v>
      </c>
      <c r="M409" s="203">
        <f t="shared" si="65"/>
        <v>0.85087719298245612</v>
      </c>
      <c r="N409" s="176">
        <v>769</v>
      </c>
      <c r="O409" s="176">
        <v>617</v>
      </c>
      <c r="P409" s="203">
        <f t="shared" si="66"/>
        <v>0.80234070221066323</v>
      </c>
      <c r="Q409" s="203">
        <f t="shared" si="67"/>
        <v>-0.40702210663198957</v>
      </c>
      <c r="R409" s="203">
        <f t="shared" si="68"/>
        <v>-0.37115072933549431</v>
      </c>
      <c r="S409" s="203">
        <f t="shared" si="69"/>
        <v>4.8536490771792895E-2</v>
      </c>
    </row>
    <row r="410" spans="1:19" ht="14.25" thickBot="1" x14ac:dyDescent="0.3">
      <c r="A410" s="210" t="s">
        <v>351</v>
      </c>
      <c r="B410" s="210">
        <v>0</v>
      </c>
      <c r="C410" s="176">
        <v>0</v>
      </c>
      <c r="D410" s="203" t="str">
        <f t="shared" si="60"/>
        <v/>
      </c>
      <c r="E410" s="176">
        <v>66</v>
      </c>
      <c r="F410" s="176">
        <v>53</v>
      </c>
      <c r="G410" s="203">
        <f t="shared" si="61"/>
        <v>0.80303030303030298</v>
      </c>
      <c r="H410" s="203">
        <f t="shared" si="62"/>
        <v>-1</v>
      </c>
      <c r="I410" s="203">
        <f t="shared" si="63"/>
        <v>-1</v>
      </c>
      <c r="J410" s="203" t="str">
        <f t="shared" si="64"/>
        <v/>
      </c>
      <c r="K410" s="176">
        <v>90</v>
      </c>
      <c r="L410" s="176">
        <v>71</v>
      </c>
      <c r="M410" s="203">
        <f t="shared" si="65"/>
        <v>0.78888888888888886</v>
      </c>
      <c r="N410" s="176">
        <v>511</v>
      </c>
      <c r="O410" s="176">
        <v>408</v>
      </c>
      <c r="P410" s="203">
        <f t="shared" si="66"/>
        <v>0.79843444227005866</v>
      </c>
      <c r="Q410" s="203">
        <f t="shared" si="67"/>
        <v>-0.82387475538160471</v>
      </c>
      <c r="R410" s="203">
        <f t="shared" si="68"/>
        <v>-0.8259803921568627</v>
      </c>
      <c r="S410" s="203">
        <f t="shared" si="69"/>
        <v>-9.5455533811698023E-3</v>
      </c>
    </row>
    <row r="411" spans="1:19" ht="16.5" thickTop="1" thickBot="1" x14ac:dyDescent="0.3">
      <c r="A411" s="204" t="s">
        <v>330</v>
      </c>
      <c r="B411" s="284">
        <v>76</v>
      </c>
      <c r="C411" s="205">
        <v>39</v>
      </c>
      <c r="D411" s="206">
        <f t="shared" si="60"/>
        <v>0.51315789473684215</v>
      </c>
      <c r="E411" s="207">
        <v>57</v>
      </c>
      <c r="F411" s="205">
        <v>32</v>
      </c>
      <c r="G411" s="206">
        <f t="shared" si="61"/>
        <v>0.56140350877192979</v>
      </c>
      <c r="H411" s="206">
        <f t="shared" si="62"/>
        <v>0.33333333333333326</v>
      </c>
      <c r="I411" s="206">
        <f t="shared" si="63"/>
        <v>0.21875</v>
      </c>
      <c r="J411" s="208">
        <f t="shared" si="64"/>
        <v>-4.8245614035087647E-2</v>
      </c>
      <c r="K411" s="209">
        <v>570</v>
      </c>
      <c r="L411" s="205">
        <v>302</v>
      </c>
      <c r="M411" s="206">
        <f t="shared" si="65"/>
        <v>0.52982456140350875</v>
      </c>
      <c r="N411" s="207">
        <v>589</v>
      </c>
      <c r="O411" s="205">
        <v>301</v>
      </c>
      <c r="P411" s="206">
        <f t="shared" si="66"/>
        <v>0.51103565365025472</v>
      </c>
      <c r="Q411" s="206">
        <f t="shared" si="67"/>
        <v>-3.2258064516129004E-2</v>
      </c>
      <c r="R411" s="206">
        <f t="shared" si="68"/>
        <v>3.3222591362125353E-3</v>
      </c>
      <c r="S411" s="208">
        <f t="shared" si="69"/>
        <v>1.8788907753254036E-2</v>
      </c>
    </row>
    <row r="412" spans="1:19" ht="14.25" thickTop="1" x14ac:dyDescent="0.25">
      <c r="A412" s="210" t="s">
        <v>352</v>
      </c>
      <c r="B412" s="210">
        <v>76</v>
      </c>
      <c r="C412" s="176">
        <v>39</v>
      </c>
      <c r="D412" s="203">
        <f t="shared" si="60"/>
        <v>0.51315789473684215</v>
      </c>
      <c r="E412" s="176">
        <v>57</v>
      </c>
      <c r="F412" s="176">
        <v>32</v>
      </c>
      <c r="G412" s="203">
        <f t="shared" si="61"/>
        <v>0.56140350877192979</v>
      </c>
      <c r="H412" s="203">
        <f t="shared" si="62"/>
        <v>0.33333333333333326</v>
      </c>
      <c r="I412" s="203">
        <f t="shared" si="63"/>
        <v>0.21875</v>
      </c>
      <c r="J412" s="203">
        <f t="shared" si="64"/>
        <v>-4.8245614035087647E-2</v>
      </c>
      <c r="K412" s="176">
        <v>570</v>
      </c>
      <c r="L412" s="176">
        <v>302</v>
      </c>
      <c r="M412" s="203">
        <f t="shared" si="65"/>
        <v>0.52982456140350875</v>
      </c>
      <c r="N412" s="176">
        <v>437</v>
      </c>
      <c r="O412" s="176">
        <v>237</v>
      </c>
      <c r="P412" s="203">
        <f t="shared" si="66"/>
        <v>0.54233409610983985</v>
      </c>
      <c r="Q412" s="203">
        <f t="shared" si="67"/>
        <v>0.30434782608695654</v>
      </c>
      <c r="R412" s="203">
        <f t="shared" si="68"/>
        <v>0.27426160337552741</v>
      </c>
      <c r="S412" s="203">
        <f t="shared" si="69"/>
        <v>-1.2509534706331094E-2</v>
      </c>
    </row>
    <row r="413" spans="1:19" ht="14.25" thickBot="1" x14ac:dyDescent="0.3">
      <c r="A413" s="210" t="s">
        <v>353</v>
      </c>
      <c r="B413" s="210">
        <v>0</v>
      </c>
      <c r="C413" s="176">
        <v>0</v>
      </c>
      <c r="D413" s="203" t="str">
        <f t="shared" si="60"/>
        <v/>
      </c>
      <c r="E413" s="176">
        <v>0</v>
      </c>
      <c r="F413" s="176">
        <v>0</v>
      </c>
      <c r="G413" s="203" t="str">
        <f t="shared" si="61"/>
        <v/>
      </c>
      <c r="H413" s="203" t="str">
        <f t="shared" si="62"/>
        <v/>
      </c>
      <c r="I413" s="203" t="str">
        <f t="shared" si="63"/>
        <v/>
      </c>
      <c r="J413" s="203" t="str">
        <f t="shared" si="64"/>
        <v/>
      </c>
      <c r="K413" s="176">
        <v>0</v>
      </c>
      <c r="L413" s="176">
        <v>0</v>
      </c>
      <c r="M413" s="203" t="str">
        <f t="shared" si="65"/>
        <v/>
      </c>
      <c r="N413" s="176">
        <v>152</v>
      </c>
      <c r="O413" s="176">
        <v>64</v>
      </c>
      <c r="P413" s="203">
        <f t="shared" si="66"/>
        <v>0.42105263157894735</v>
      </c>
      <c r="Q413" s="203">
        <f t="shared" si="67"/>
        <v>-1</v>
      </c>
      <c r="R413" s="203">
        <f t="shared" si="68"/>
        <v>-1</v>
      </c>
      <c r="S413" s="203" t="str">
        <f t="shared" si="69"/>
        <v/>
      </c>
    </row>
    <row r="414" spans="1:19" ht="16.5" thickTop="1" thickBot="1" x14ac:dyDescent="0.3">
      <c r="A414" s="204" t="s">
        <v>621</v>
      </c>
      <c r="B414" s="284">
        <v>68</v>
      </c>
      <c r="C414" s="205">
        <v>56</v>
      </c>
      <c r="D414" s="206">
        <f t="shared" si="60"/>
        <v>0.82352941176470584</v>
      </c>
      <c r="E414" s="207">
        <v>0</v>
      </c>
      <c r="F414" s="205">
        <v>0</v>
      </c>
      <c r="G414" s="206" t="str">
        <f t="shared" si="61"/>
        <v/>
      </c>
      <c r="H414" s="206" t="str">
        <f t="shared" si="62"/>
        <v/>
      </c>
      <c r="I414" s="206" t="str">
        <f t="shared" si="63"/>
        <v/>
      </c>
      <c r="J414" s="208" t="str">
        <f t="shared" si="64"/>
        <v/>
      </c>
      <c r="K414" s="209">
        <v>68</v>
      </c>
      <c r="L414" s="205">
        <v>56</v>
      </c>
      <c r="M414" s="206">
        <f t="shared" si="65"/>
        <v>0.82352941176470584</v>
      </c>
      <c r="N414" s="207">
        <v>0</v>
      </c>
      <c r="O414" s="205">
        <v>0</v>
      </c>
      <c r="P414" s="206" t="str">
        <f t="shared" si="66"/>
        <v/>
      </c>
      <c r="Q414" s="206" t="str">
        <f t="shared" si="67"/>
        <v/>
      </c>
      <c r="R414" s="206" t="str">
        <f t="shared" si="68"/>
        <v/>
      </c>
      <c r="S414" s="208" t="str">
        <f t="shared" si="69"/>
        <v/>
      </c>
    </row>
    <row r="415" spans="1:19" ht="15" thickTop="1" thickBot="1" x14ac:dyDescent="0.3">
      <c r="A415" s="210" t="s">
        <v>359</v>
      </c>
      <c r="B415" s="210">
        <v>68</v>
      </c>
      <c r="C415" s="176">
        <v>56</v>
      </c>
      <c r="D415" s="203">
        <f t="shared" si="60"/>
        <v>0.82352941176470584</v>
      </c>
      <c r="E415" s="176">
        <v>0</v>
      </c>
      <c r="F415" s="176">
        <v>0</v>
      </c>
      <c r="G415" s="203" t="str">
        <f t="shared" si="61"/>
        <v/>
      </c>
      <c r="H415" s="203" t="str">
        <f t="shared" si="62"/>
        <v/>
      </c>
      <c r="I415" s="203" t="str">
        <f t="shared" si="63"/>
        <v/>
      </c>
      <c r="J415" s="203" t="str">
        <f t="shared" si="64"/>
        <v/>
      </c>
      <c r="K415" s="176">
        <v>68</v>
      </c>
      <c r="L415" s="176">
        <v>56</v>
      </c>
      <c r="M415" s="203">
        <f t="shared" si="65"/>
        <v>0.82352941176470584</v>
      </c>
      <c r="N415" s="176">
        <v>0</v>
      </c>
      <c r="O415" s="176">
        <v>0</v>
      </c>
      <c r="P415" s="203" t="str">
        <f t="shared" si="66"/>
        <v/>
      </c>
      <c r="Q415" s="203" t="str">
        <f t="shared" si="67"/>
        <v/>
      </c>
      <c r="R415" s="203" t="str">
        <f t="shared" si="68"/>
        <v/>
      </c>
      <c r="S415" s="203" t="str">
        <f t="shared" si="69"/>
        <v/>
      </c>
    </row>
    <row r="416" spans="1:19" ht="16.5" thickTop="1" thickBot="1" x14ac:dyDescent="0.3">
      <c r="A416" s="204" t="s">
        <v>622</v>
      </c>
      <c r="B416" s="284">
        <v>68</v>
      </c>
      <c r="C416" s="205">
        <v>60</v>
      </c>
      <c r="D416" s="206">
        <f t="shared" si="60"/>
        <v>0.88235294117647056</v>
      </c>
      <c r="E416" s="207">
        <v>0</v>
      </c>
      <c r="F416" s="205">
        <v>0</v>
      </c>
      <c r="G416" s="206" t="str">
        <f t="shared" si="61"/>
        <v/>
      </c>
      <c r="H416" s="206" t="str">
        <f t="shared" si="62"/>
        <v/>
      </c>
      <c r="I416" s="206" t="str">
        <f t="shared" si="63"/>
        <v/>
      </c>
      <c r="J416" s="208" t="str">
        <f t="shared" si="64"/>
        <v/>
      </c>
      <c r="K416" s="209">
        <v>68</v>
      </c>
      <c r="L416" s="205">
        <v>60</v>
      </c>
      <c r="M416" s="206">
        <f t="shared" si="65"/>
        <v>0.88235294117647056</v>
      </c>
      <c r="N416" s="207">
        <v>0</v>
      </c>
      <c r="O416" s="205">
        <v>0</v>
      </c>
      <c r="P416" s="206" t="str">
        <f t="shared" si="66"/>
        <v/>
      </c>
      <c r="Q416" s="206" t="str">
        <f t="shared" si="67"/>
        <v/>
      </c>
      <c r="R416" s="206" t="str">
        <f t="shared" si="68"/>
        <v/>
      </c>
      <c r="S416" s="208" t="str">
        <f t="shared" si="69"/>
        <v/>
      </c>
    </row>
    <row r="417" spans="1:19" ht="15" thickTop="1" thickBot="1" x14ac:dyDescent="0.3">
      <c r="A417" s="210" t="s">
        <v>359</v>
      </c>
      <c r="B417" s="210">
        <v>68</v>
      </c>
      <c r="C417" s="176">
        <v>60</v>
      </c>
      <c r="D417" s="203">
        <f t="shared" si="60"/>
        <v>0.88235294117647056</v>
      </c>
      <c r="E417" s="176">
        <v>0</v>
      </c>
      <c r="F417" s="176">
        <v>0</v>
      </c>
      <c r="G417" s="203" t="str">
        <f t="shared" si="61"/>
        <v/>
      </c>
      <c r="H417" s="203" t="str">
        <f t="shared" si="62"/>
        <v/>
      </c>
      <c r="I417" s="203" t="str">
        <f t="shared" si="63"/>
        <v/>
      </c>
      <c r="J417" s="203" t="str">
        <f t="shared" si="64"/>
        <v/>
      </c>
      <c r="K417" s="176">
        <v>68</v>
      </c>
      <c r="L417" s="176">
        <v>60</v>
      </c>
      <c r="M417" s="203">
        <f t="shared" si="65"/>
        <v>0.88235294117647056</v>
      </c>
      <c r="N417" s="176">
        <v>0</v>
      </c>
      <c r="O417" s="176">
        <v>0</v>
      </c>
      <c r="P417" s="203" t="str">
        <f t="shared" si="66"/>
        <v/>
      </c>
      <c r="Q417" s="203" t="str">
        <f t="shared" si="67"/>
        <v/>
      </c>
      <c r="R417" s="203" t="str">
        <f t="shared" si="68"/>
        <v/>
      </c>
      <c r="S417" s="203" t="str">
        <f t="shared" si="69"/>
        <v/>
      </c>
    </row>
    <row r="418" spans="1:19" ht="16.5" thickTop="1" thickBot="1" x14ac:dyDescent="0.3">
      <c r="A418" s="204" t="s">
        <v>620</v>
      </c>
      <c r="B418" s="284">
        <v>68</v>
      </c>
      <c r="C418" s="205">
        <v>65</v>
      </c>
      <c r="D418" s="206">
        <f t="shared" si="60"/>
        <v>0.95588235294117652</v>
      </c>
      <c r="E418" s="207">
        <v>0</v>
      </c>
      <c r="F418" s="205">
        <v>0</v>
      </c>
      <c r="G418" s="206" t="str">
        <f t="shared" si="61"/>
        <v/>
      </c>
      <c r="H418" s="206" t="str">
        <f t="shared" si="62"/>
        <v/>
      </c>
      <c r="I418" s="206" t="str">
        <f t="shared" si="63"/>
        <v/>
      </c>
      <c r="J418" s="208" t="str">
        <f t="shared" si="64"/>
        <v/>
      </c>
      <c r="K418" s="209">
        <v>68</v>
      </c>
      <c r="L418" s="205">
        <v>65</v>
      </c>
      <c r="M418" s="206">
        <f t="shared" si="65"/>
        <v>0.95588235294117652</v>
      </c>
      <c r="N418" s="207">
        <v>0</v>
      </c>
      <c r="O418" s="205">
        <v>0</v>
      </c>
      <c r="P418" s="206" t="str">
        <f t="shared" si="66"/>
        <v/>
      </c>
      <c r="Q418" s="206" t="str">
        <f t="shared" si="67"/>
        <v/>
      </c>
      <c r="R418" s="206" t="str">
        <f t="shared" si="68"/>
        <v/>
      </c>
      <c r="S418" s="208" t="str">
        <f t="shared" si="69"/>
        <v/>
      </c>
    </row>
    <row r="419" spans="1:19" ht="15" thickTop="1" thickBot="1" x14ac:dyDescent="0.3">
      <c r="A419" s="210" t="s">
        <v>359</v>
      </c>
      <c r="B419" s="210">
        <v>68</v>
      </c>
      <c r="C419" s="176">
        <v>65</v>
      </c>
      <c r="D419" s="203">
        <f t="shared" si="60"/>
        <v>0.95588235294117652</v>
      </c>
      <c r="E419" s="176">
        <v>0</v>
      </c>
      <c r="F419" s="176">
        <v>0</v>
      </c>
      <c r="G419" s="203" t="str">
        <f t="shared" si="61"/>
        <v/>
      </c>
      <c r="H419" s="203" t="str">
        <f t="shared" si="62"/>
        <v/>
      </c>
      <c r="I419" s="203" t="str">
        <f t="shared" si="63"/>
        <v/>
      </c>
      <c r="J419" s="203" t="str">
        <f t="shared" si="64"/>
        <v/>
      </c>
      <c r="K419" s="176">
        <v>68</v>
      </c>
      <c r="L419" s="176">
        <v>65</v>
      </c>
      <c r="M419" s="203">
        <f t="shared" si="65"/>
        <v>0.95588235294117652</v>
      </c>
      <c r="N419" s="176">
        <v>0</v>
      </c>
      <c r="O419" s="176">
        <v>0</v>
      </c>
      <c r="P419" s="203" t="str">
        <f t="shared" si="66"/>
        <v/>
      </c>
      <c r="Q419" s="203" t="str">
        <f t="shared" si="67"/>
        <v/>
      </c>
      <c r="R419" s="203" t="str">
        <f t="shared" si="68"/>
        <v/>
      </c>
      <c r="S419" s="203" t="str">
        <f t="shared" si="69"/>
        <v/>
      </c>
    </row>
    <row r="420" spans="1:19" ht="16.5" thickTop="1" thickBot="1" x14ac:dyDescent="0.3">
      <c r="A420" s="204" t="s">
        <v>623</v>
      </c>
      <c r="B420" s="284">
        <v>67</v>
      </c>
      <c r="C420" s="205">
        <v>41</v>
      </c>
      <c r="D420" s="206">
        <f t="shared" si="60"/>
        <v>0.61194029850746268</v>
      </c>
      <c r="E420" s="207">
        <v>0</v>
      </c>
      <c r="F420" s="205">
        <v>0</v>
      </c>
      <c r="G420" s="206" t="str">
        <f t="shared" si="61"/>
        <v/>
      </c>
      <c r="H420" s="206" t="str">
        <f t="shared" si="62"/>
        <v/>
      </c>
      <c r="I420" s="206" t="str">
        <f t="shared" si="63"/>
        <v/>
      </c>
      <c r="J420" s="208" t="str">
        <f t="shared" si="64"/>
        <v/>
      </c>
      <c r="K420" s="209">
        <v>67</v>
      </c>
      <c r="L420" s="205">
        <v>41</v>
      </c>
      <c r="M420" s="206">
        <f t="shared" si="65"/>
        <v>0.61194029850746268</v>
      </c>
      <c r="N420" s="207">
        <v>0</v>
      </c>
      <c r="O420" s="205">
        <v>0</v>
      </c>
      <c r="P420" s="206" t="str">
        <f t="shared" si="66"/>
        <v/>
      </c>
      <c r="Q420" s="206" t="str">
        <f t="shared" si="67"/>
        <v/>
      </c>
      <c r="R420" s="206" t="str">
        <f t="shared" si="68"/>
        <v/>
      </c>
      <c r="S420" s="208" t="str">
        <f t="shared" si="69"/>
        <v/>
      </c>
    </row>
    <row r="421" spans="1:19" ht="15" thickTop="1" thickBot="1" x14ac:dyDescent="0.3">
      <c r="A421" s="210" t="s">
        <v>359</v>
      </c>
      <c r="B421" s="210">
        <v>67</v>
      </c>
      <c r="C421" s="176">
        <v>41</v>
      </c>
      <c r="D421" s="203">
        <f t="shared" si="60"/>
        <v>0.61194029850746268</v>
      </c>
      <c r="E421" s="176">
        <v>0</v>
      </c>
      <c r="F421" s="176">
        <v>0</v>
      </c>
      <c r="G421" s="203" t="str">
        <f t="shared" si="61"/>
        <v/>
      </c>
      <c r="H421" s="203" t="str">
        <f t="shared" si="62"/>
        <v/>
      </c>
      <c r="I421" s="203" t="str">
        <f t="shared" si="63"/>
        <v/>
      </c>
      <c r="J421" s="203" t="str">
        <f t="shared" si="64"/>
        <v/>
      </c>
      <c r="K421" s="176">
        <v>67</v>
      </c>
      <c r="L421" s="176">
        <v>41</v>
      </c>
      <c r="M421" s="203">
        <f t="shared" si="65"/>
        <v>0.61194029850746268</v>
      </c>
      <c r="N421" s="176">
        <v>0</v>
      </c>
      <c r="O421" s="176">
        <v>0</v>
      </c>
      <c r="P421" s="203" t="str">
        <f t="shared" si="66"/>
        <v/>
      </c>
      <c r="Q421" s="203" t="str">
        <f t="shared" si="67"/>
        <v/>
      </c>
      <c r="R421" s="203" t="str">
        <f t="shared" si="68"/>
        <v/>
      </c>
      <c r="S421" s="203" t="str">
        <f t="shared" si="69"/>
        <v/>
      </c>
    </row>
    <row r="422" spans="1:19" ht="16.5" thickTop="1" thickBot="1" x14ac:dyDescent="0.3">
      <c r="A422" s="204" t="s">
        <v>320</v>
      </c>
      <c r="B422" s="284">
        <v>65</v>
      </c>
      <c r="C422" s="205">
        <v>47</v>
      </c>
      <c r="D422" s="206">
        <f t="shared" si="60"/>
        <v>0.72307692307692306</v>
      </c>
      <c r="E422" s="207">
        <v>138</v>
      </c>
      <c r="F422" s="205">
        <v>85</v>
      </c>
      <c r="G422" s="206">
        <f t="shared" si="61"/>
        <v>0.61594202898550721</v>
      </c>
      <c r="H422" s="206">
        <f t="shared" si="62"/>
        <v>-0.52898550724637683</v>
      </c>
      <c r="I422" s="206">
        <f t="shared" si="63"/>
        <v>-0.44705882352941173</v>
      </c>
      <c r="J422" s="208">
        <f t="shared" si="64"/>
        <v>0.10713489409141586</v>
      </c>
      <c r="K422" s="209">
        <v>610</v>
      </c>
      <c r="L422" s="205">
        <v>431</v>
      </c>
      <c r="M422" s="206">
        <f t="shared" si="65"/>
        <v>0.70655737704918031</v>
      </c>
      <c r="N422" s="207">
        <v>834</v>
      </c>
      <c r="O422" s="205">
        <v>546</v>
      </c>
      <c r="P422" s="206">
        <f t="shared" si="66"/>
        <v>0.65467625899280579</v>
      </c>
      <c r="Q422" s="206">
        <f t="shared" si="67"/>
        <v>-0.26858513189448441</v>
      </c>
      <c r="R422" s="206">
        <f t="shared" si="68"/>
        <v>-0.21062271062271065</v>
      </c>
      <c r="S422" s="208">
        <f t="shared" si="69"/>
        <v>5.188111805637452E-2</v>
      </c>
    </row>
    <row r="423" spans="1:19" ht="14.25" thickTop="1" x14ac:dyDescent="0.25">
      <c r="A423" s="210" t="s">
        <v>352</v>
      </c>
      <c r="B423" s="210">
        <v>65</v>
      </c>
      <c r="C423" s="176">
        <v>47</v>
      </c>
      <c r="D423" s="203">
        <f t="shared" si="60"/>
        <v>0.72307692307692306</v>
      </c>
      <c r="E423" s="176">
        <v>138</v>
      </c>
      <c r="F423" s="176">
        <v>85</v>
      </c>
      <c r="G423" s="203">
        <f t="shared" si="61"/>
        <v>0.61594202898550721</v>
      </c>
      <c r="H423" s="203">
        <f t="shared" si="62"/>
        <v>-0.52898550724637683</v>
      </c>
      <c r="I423" s="203">
        <f t="shared" si="63"/>
        <v>-0.44705882352941173</v>
      </c>
      <c r="J423" s="203">
        <f t="shared" si="64"/>
        <v>0.10713489409141586</v>
      </c>
      <c r="K423" s="176">
        <v>610</v>
      </c>
      <c r="L423" s="176">
        <v>431</v>
      </c>
      <c r="M423" s="203">
        <f t="shared" si="65"/>
        <v>0.70655737704918031</v>
      </c>
      <c r="N423" s="176">
        <v>739</v>
      </c>
      <c r="O423" s="176">
        <v>495</v>
      </c>
      <c r="P423" s="203">
        <f t="shared" si="66"/>
        <v>0.66982408660351822</v>
      </c>
      <c r="Q423" s="203">
        <f t="shared" si="67"/>
        <v>-0.17456021650879572</v>
      </c>
      <c r="R423" s="203">
        <f t="shared" si="68"/>
        <v>-0.12929292929292935</v>
      </c>
      <c r="S423" s="203">
        <f t="shared" si="69"/>
        <v>3.6733290445662092E-2</v>
      </c>
    </row>
    <row r="424" spans="1:19" ht="14.25" thickBot="1" x14ac:dyDescent="0.3">
      <c r="A424" s="210" t="s">
        <v>353</v>
      </c>
      <c r="B424" s="210">
        <v>0</v>
      </c>
      <c r="C424" s="176">
        <v>0</v>
      </c>
      <c r="D424" s="203" t="str">
        <f t="shared" si="60"/>
        <v/>
      </c>
      <c r="E424" s="176">
        <v>0</v>
      </c>
      <c r="F424" s="176">
        <v>0</v>
      </c>
      <c r="G424" s="203" t="str">
        <f t="shared" si="61"/>
        <v/>
      </c>
      <c r="H424" s="203" t="str">
        <f t="shared" si="62"/>
        <v/>
      </c>
      <c r="I424" s="203" t="str">
        <f t="shared" si="63"/>
        <v/>
      </c>
      <c r="J424" s="203" t="str">
        <f t="shared" si="64"/>
        <v/>
      </c>
      <c r="K424" s="176">
        <v>0</v>
      </c>
      <c r="L424" s="176">
        <v>0</v>
      </c>
      <c r="M424" s="203" t="str">
        <f t="shared" si="65"/>
        <v/>
      </c>
      <c r="N424" s="176">
        <v>95</v>
      </c>
      <c r="O424" s="176">
        <v>51</v>
      </c>
      <c r="P424" s="203">
        <f t="shared" si="66"/>
        <v>0.5368421052631579</v>
      </c>
      <c r="Q424" s="203">
        <f t="shared" si="67"/>
        <v>-1</v>
      </c>
      <c r="R424" s="203">
        <f t="shared" si="68"/>
        <v>-1</v>
      </c>
      <c r="S424" s="203" t="str">
        <f t="shared" si="69"/>
        <v/>
      </c>
    </row>
    <row r="425" spans="1:19" ht="16.5" thickTop="1" thickBot="1" x14ac:dyDescent="0.3">
      <c r="A425" s="204" t="s">
        <v>334</v>
      </c>
      <c r="B425" s="284">
        <v>57</v>
      </c>
      <c r="C425" s="205">
        <v>37</v>
      </c>
      <c r="D425" s="206">
        <f t="shared" si="60"/>
        <v>0.64912280701754388</v>
      </c>
      <c r="E425" s="207">
        <v>76</v>
      </c>
      <c r="F425" s="205">
        <v>52</v>
      </c>
      <c r="G425" s="206">
        <f t="shared" si="61"/>
        <v>0.68421052631578949</v>
      </c>
      <c r="H425" s="206">
        <f t="shared" si="62"/>
        <v>-0.25</v>
      </c>
      <c r="I425" s="206">
        <f t="shared" si="63"/>
        <v>-0.28846153846153844</v>
      </c>
      <c r="J425" s="208">
        <f t="shared" si="64"/>
        <v>-3.5087719298245612E-2</v>
      </c>
      <c r="K425" s="209">
        <v>418</v>
      </c>
      <c r="L425" s="205">
        <v>317</v>
      </c>
      <c r="M425" s="206">
        <f t="shared" si="65"/>
        <v>0.75837320574162681</v>
      </c>
      <c r="N425" s="207">
        <v>684</v>
      </c>
      <c r="O425" s="205">
        <v>446</v>
      </c>
      <c r="P425" s="206">
        <f t="shared" si="66"/>
        <v>0.65204678362573099</v>
      </c>
      <c r="Q425" s="206">
        <f t="shared" si="67"/>
        <v>-0.38888888888888884</v>
      </c>
      <c r="R425" s="206">
        <f t="shared" si="68"/>
        <v>-0.28923766816143492</v>
      </c>
      <c r="S425" s="208">
        <f t="shared" si="69"/>
        <v>0.10632642211589582</v>
      </c>
    </row>
    <row r="426" spans="1:19" ht="14.25" thickTop="1" x14ac:dyDescent="0.25">
      <c r="A426" s="210" t="s">
        <v>352</v>
      </c>
      <c r="B426" s="210">
        <v>57</v>
      </c>
      <c r="C426" s="176">
        <v>37</v>
      </c>
      <c r="D426" s="203">
        <f t="shared" si="60"/>
        <v>0.64912280701754388</v>
      </c>
      <c r="E426" s="176">
        <v>76</v>
      </c>
      <c r="F426" s="176">
        <v>52</v>
      </c>
      <c r="G426" s="203">
        <f t="shared" si="61"/>
        <v>0.68421052631578949</v>
      </c>
      <c r="H426" s="203">
        <f t="shared" si="62"/>
        <v>-0.25</v>
      </c>
      <c r="I426" s="203">
        <f t="shared" si="63"/>
        <v>-0.28846153846153844</v>
      </c>
      <c r="J426" s="203">
        <f t="shared" si="64"/>
        <v>-3.5087719298245612E-2</v>
      </c>
      <c r="K426" s="176">
        <v>418</v>
      </c>
      <c r="L426" s="176">
        <v>317</v>
      </c>
      <c r="M426" s="203">
        <f t="shared" si="65"/>
        <v>0.75837320574162681</v>
      </c>
      <c r="N426" s="176">
        <v>665</v>
      </c>
      <c r="O426" s="176">
        <v>446</v>
      </c>
      <c r="P426" s="203">
        <f t="shared" si="66"/>
        <v>0.67067669172932332</v>
      </c>
      <c r="Q426" s="203">
        <f t="shared" si="67"/>
        <v>-0.37142857142857144</v>
      </c>
      <c r="R426" s="203">
        <f t="shared" si="68"/>
        <v>-0.28923766816143492</v>
      </c>
      <c r="S426" s="203">
        <f t="shared" si="69"/>
        <v>8.7696514012303495E-2</v>
      </c>
    </row>
    <row r="427" spans="1:19" ht="14.25" thickBot="1" x14ac:dyDescent="0.3">
      <c r="A427" s="210" t="s">
        <v>353</v>
      </c>
      <c r="B427" s="210">
        <v>0</v>
      </c>
      <c r="C427" s="176">
        <v>0</v>
      </c>
      <c r="D427" s="203" t="str">
        <f t="shared" si="60"/>
        <v/>
      </c>
      <c r="E427" s="176">
        <v>0</v>
      </c>
      <c r="F427" s="176">
        <v>0</v>
      </c>
      <c r="G427" s="203" t="str">
        <f t="shared" si="61"/>
        <v/>
      </c>
      <c r="H427" s="203" t="str">
        <f t="shared" si="62"/>
        <v/>
      </c>
      <c r="I427" s="203" t="str">
        <f t="shared" si="63"/>
        <v/>
      </c>
      <c r="J427" s="203" t="str">
        <f t="shared" si="64"/>
        <v/>
      </c>
      <c r="K427" s="176">
        <v>0</v>
      </c>
      <c r="L427" s="176">
        <v>0</v>
      </c>
      <c r="M427" s="203" t="str">
        <f t="shared" si="65"/>
        <v/>
      </c>
      <c r="N427" s="176">
        <v>19</v>
      </c>
      <c r="O427" s="176">
        <v>0</v>
      </c>
      <c r="P427" s="203">
        <f t="shared" si="66"/>
        <v>0</v>
      </c>
      <c r="Q427" s="203">
        <f t="shared" si="67"/>
        <v>-1</v>
      </c>
      <c r="R427" s="203" t="str">
        <f t="shared" si="68"/>
        <v/>
      </c>
      <c r="S427" s="203" t="str">
        <f t="shared" si="69"/>
        <v/>
      </c>
    </row>
    <row r="428" spans="1:19" ht="16.5" thickTop="1" thickBot="1" x14ac:dyDescent="0.3">
      <c r="A428" s="204" t="s">
        <v>341</v>
      </c>
      <c r="B428" s="284">
        <v>57</v>
      </c>
      <c r="C428" s="205">
        <v>41</v>
      </c>
      <c r="D428" s="206">
        <f t="shared" si="60"/>
        <v>0.7192982456140351</v>
      </c>
      <c r="E428" s="207">
        <v>19</v>
      </c>
      <c r="F428" s="205">
        <v>0</v>
      </c>
      <c r="G428" s="206">
        <f t="shared" si="61"/>
        <v>0</v>
      </c>
      <c r="H428" s="206">
        <f t="shared" si="62"/>
        <v>2</v>
      </c>
      <c r="I428" s="206" t="str">
        <f t="shared" si="63"/>
        <v/>
      </c>
      <c r="J428" s="208">
        <f t="shared" si="64"/>
        <v>0.7192982456140351</v>
      </c>
      <c r="K428" s="209">
        <v>133</v>
      </c>
      <c r="L428" s="205">
        <v>70</v>
      </c>
      <c r="M428" s="206">
        <f t="shared" si="65"/>
        <v>0.52631578947368418</v>
      </c>
      <c r="N428" s="207">
        <v>399</v>
      </c>
      <c r="O428" s="205">
        <v>229</v>
      </c>
      <c r="P428" s="206">
        <f t="shared" si="66"/>
        <v>0.57393483709273185</v>
      </c>
      <c r="Q428" s="206">
        <f t="shared" si="67"/>
        <v>-0.66666666666666674</v>
      </c>
      <c r="R428" s="206">
        <f t="shared" si="68"/>
        <v>-0.69432314410480345</v>
      </c>
      <c r="S428" s="208">
        <f t="shared" si="69"/>
        <v>-4.7619047619047672E-2</v>
      </c>
    </row>
    <row r="429" spans="1:19" ht="14.25" thickTop="1" x14ac:dyDescent="0.25">
      <c r="A429" s="210" t="s">
        <v>352</v>
      </c>
      <c r="B429" s="210">
        <v>57</v>
      </c>
      <c r="C429" s="176">
        <v>41</v>
      </c>
      <c r="D429" s="203">
        <f t="shared" si="60"/>
        <v>0.7192982456140351</v>
      </c>
      <c r="E429" s="176">
        <v>0</v>
      </c>
      <c r="F429" s="176">
        <v>0</v>
      </c>
      <c r="G429" s="203" t="str">
        <f t="shared" si="61"/>
        <v/>
      </c>
      <c r="H429" s="203" t="str">
        <f t="shared" si="62"/>
        <v/>
      </c>
      <c r="I429" s="203" t="str">
        <f t="shared" si="63"/>
        <v/>
      </c>
      <c r="J429" s="203" t="str">
        <f t="shared" si="64"/>
        <v/>
      </c>
      <c r="K429" s="176">
        <v>114</v>
      </c>
      <c r="L429" s="176">
        <v>52</v>
      </c>
      <c r="M429" s="203">
        <f t="shared" si="65"/>
        <v>0.45614035087719296</v>
      </c>
      <c r="N429" s="176">
        <v>247</v>
      </c>
      <c r="O429" s="176">
        <v>154</v>
      </c>
      <c r="P429" s="203">
        <f t="shared" si="66"/>
        <v>0.62348178137651822</v>
      </c>
      <c r="Q429" s="203">
        <f t="shared" si="67"/>
        <v>-0.53846153846153844</v>
      </c>
      <c r="R429" s="203">
        <f t="shared" si="68"/>
        <v>-0.66233766233766234</v>
      </c>
      <c r="S429" s="203">
        <f t="shared" si="69"/>
        <v>-0.16734143049932526</v>
      </c>
    </row>
    <row r="430" spans="1:19" ht="14.25" thickBot="1" x14ac:dyDescent="0.3">
      <c r="A430" s="210" t="s">
        <v>353</v>
      </c>
      <c r="B430" s="210">
        <v>0</v>
      </c>
      <c r="C430" s="176">
        <v>0</v>
      </c>
      <c r="D430" s="203" t="str">
        <f t="shared" si="60"/>
        <v/>
      </c>
      <c r="E430" s="176">
        <v>19</v>
      </c>
      <c r="F430" s="176">
        <v>0</v>
      </c>
      <c r="G430" s="203">
        <f t="shared" si="61"/>
        <v>0</v>
      </c>
      <c r="H430" s="203">
        <f t="shared" si="62"/>
        <v>-1</v>
      </c>
      <c r="I430" s="203" t="str">
        <f t="shared" si="63"/>
        <v/>
      </c>
      <c r="J430" s="203" t="str">
        <f t="shared" si="64"/>
        <v/>
      </c>
      <c r="K430" s="176">
        <v>19</v>
      </c>
      <c r="L430" s="176">
        <v>18</v>
      </c>
      <c r="M430" s="203">
        <f t="shared" si="65"/>
        <v>0.94736842105263153</v>
      </c>
      <c r="N430" s="176">
        <v>152</v>
      </c>
      <c r="O430" s="176">
        <v>75</v>
      </c>
      <c r="P430" s="203">
        <f t="shared" si="66"/>
        <v>0.49342105263157893</v>
      </c>
      <c r="Q430" s="203">
        <f t="shared" si="67"/>
        <v>-0.875</v>
      </c>
      <c r="R430" s="203">
        <f t="shared" si="68"/>
        <v>-0.76</v>
      </c>
      <c r="S430" s="203">
        <f t="shared" si="69"/>
        <v>0.4539473684210526</v>
      </c>
    </row>
    <row r="431" spans="1:19" ht="16.5" thickTop="1" thickBot="1" x14ac:dyDescent="0.3">
      <c r="A431" s="204" t="s">
        <v>321</v>
      </c>
      <c r="B431" s="284">
        <v>52</v>
      </c>
      <c r="C431" s="205">
        <v>31</v>
      </c>
      <c r="D431" s="206">
        <f t="shared" si="60"/>
        <v>0.59615384615384615</v>
      </c>
      <c r="E431" s="207">
        <v>95</v>
      </c>
      <c r="F431" s="205">
        <v>22</v>
      </c>
      <c r="G431" s="206">
        <f t="shared" si="61"/>
        <v>0.23157894736842105</v>
      </c>
      <c r="H431" s="206">
        <f t="shared" si="62"/>
        <v>-0.45263157894736838</v>
      </c>
      <c r="I431" s="206">
        <f t="shared" si="63"/>
        <v>0.40909090909090917</v>
      </c>
      <c r="J431" s="208">
        <f t="shared" si="64"/>
        <v>0.36457489878542509</v>
      </c>
      <c r="K431" s="209">
        <v>595</v>
      </c>
      <c r="L431" s="205">
        <v>250</v>
      </c>
      <c r="M431" s="206">
        <f t="shared" si="65"/>
        <v>0.42016806722689076</v>
      </c>
      <c r="N431" s="207">
        <v>686</v>
      </c>
      <c r="O431" s="205">
        <v>175</v>
      </c>
      <c r="P431" s="206">
        <f t="shared" si="66"/>
        <v>0.25510204081632654</v>
      </c>
      <c r="Q431" s="206">
        <f t="shared" si="67"/>
        <v>-0.13265306122448983</v>
      </c>
      <c r="R431" s="206">
        <f t="shared" si="68"/>
        <v>0.4285714285714286</v>
      </c>
      <c r="S431" s="208">
        <f t="shared" si="69"/>
        <v>0.16506602641056423</v>
      </c>
    </row>
    <row r="432" spans="1:19" ht="14.25" thickTop="1" x14ac:dyDescent="0.25">
      <c r="A432" s="210" t="s">
        <v>352</v>
      </c>
      <c r="B432" s="210">
        <v>52</v>
      </c>
      <c r="C432" s="176">
        <v>31</v>
      </c>
      <c r="D432" s="203">
        <f t="shared" si="60"/>
        <v>0.59615384615384615</v>
      </c>
      <c r="E432" s="176">
        <v>57</v>
      </c>
      <c r="F432" s="176">
        <v>14</v>
      </c>
      <c r="G432" s="203">
        <f t="shared" si="61"/>
        <v>0.24561403508771928</v>
      </c>
      <c r="H432" s="203">
        <f t="shared" si="62"/>
        <v>-8.7719298245614086E-2</v>
      </c>
      <c r="I432" s="203">
        <f t="shared" si="63"/>
        <v>1.2142857142857144</v>
      </c>
      <c r="J432" s="203">
        <f t="shared" si="64"/>
        <v>0.35053981106612686</v>
      </c>
      <c r="K432" s="176">
        <v>519</v>
      </c>
      <c r="L432" s="176">
        <v>222</v>
      </c>
      <c r="M432" s="203">
        <f t="shared" si="65"/>
        <v>0.4277456647398844</v>
      </c>
      <c r="N432" s="176">
        <v>458</v>
      </c>
      <c r="O432" s="176">
        <v>115</v>
      </c>
      <c r="P432" s="203">
        <f t="shared" si="66"/>
        <v>0.25109170305676853</v>
      </c>
      <c r="Q432" s="203">
        <f t="shared" si="67"/>
        <v>0.13318777292576423</v>
      </c>
      <c r="R432" s="203">
        <f t="shared" si="68"/>
        <v>0.93043478260869561</v>
      </c>
      <c r="S432" s="203">
        <f t="shared" si="69"/>
        <v>0.17665396168311587</v>
      </c>
    </row>
    <row r="433" spans="1:19" ht="14.25" thickBot="1" x14ac:dyDescent="0.3">
      <c r="A433" s="210" t="s">
        <v>353</v>
      </c>
      <c r="B433" s="210">
        <v>0</v>
      </c>
      <c r="C433" s="176">
        <v>0</v>
      </c>
      <c r="D433" s="203" t="str">
        <f t="shared" si="60"/>
        <v/>
      </c>
      <c r="E433" s="176">
        <v>38</v>
      </c>
      <c r="F433" s="176">
        <v>8</v>
      </c>
      <c r="G433" s="203">
        <f t="shared" si="61"/>
        <v>0.21052631578947367</v>
      </c>
      <c r="H433" s="203">
        <f t="shared" si="62"/>
        <v>-1</v>
      </c>
      <c r="I433" s="203">
        <f t="shared" si="63"/>
        <v>-1</v>
      </c>
      <c r="J433" s="203" t="str">
        <f t="shared" si="64"/>
        <v/>
      </c>
      <c r="K433" s="176">
        <v>76</v>
      </c>
      <c r="L433" s="176">
        <v>28</v>
      </c>
      <c r="M433" s="203">
        <f t="shared" si="65"/>
        <v>0.36842105263157893</v>
      </c>
      <c r="N433" s="176">
        <v>228</v>
      </c>
      <c r="O433" s="176">
        <v>60</v>
      </c>
      <c r="P433" s="203">
        <f t="shared" si="66"/>
        <v>0.26315789473684209</v>
      </c>
      <c r="Q433" s="203">
        <f t="shared" si="67"/>
        <v>-0.66666666666666674</v>
      </c>
      <c r="R433" s="203">
        <f t="shared" si="68"/>
        <v>-0.53333333333333333</v>
      </c>
      <c r="S433" s="203">
        <f t="shared" si="69"/>
        <v>0.10526315789473684</v>
      </c>
    </row>
    <row r="434" spans="1:19" ht="16.5" thickTop="1" thickBot="1" x14ac:dyDescent="0.3">
      <c r="A434" s="204" t="s">
        <v>326</v>
      </c>
      <c r="B434" s="284">
        <v>40</v>
      </c>
      <c r="C434" s="205">
        <v>3</v>
      </c>
      <c r="D434" s="206">
        <f t="shared" si="60"/>
        <v>7.4999999999999997E-2</v>
      </c>
      <c r="E434" s="207">
        <v>0</v>
      </c>
      <c r="F434" s="205">
        <v>0</v>
      </c>
      <c r="G434" s="206" t="str">
        <f t="shared" si="61"/>
        <v/>
      </c>
      <c r="H434" s="206" t="str">
        <f t="shared" si="62"/>
        <v/>
      </c>
      <c r="I434" s="206" t="str">
        <f t="shared" si="63"/>
        <v/>
      </c>
      <c r="J434" s="208" t="str">
        <f t="shared" si="64"/>
        <v/>
      </c>
      <c r="K434" s="209">
        <v>287</v>
      </c>
      <c r="L434" s="205">
        <v>50</v>
      </c>
      <c r="M434" s="206">
        <f t="shared" si="65"/>
        <v>0.17421602787456447</v>
      </c>
      <c r="N434" s="207">
        <v>532</v>
      </c>
      <c r="O434" s="205">
        <v>189</v>
      </c>
      <c r="P434" s="206">
        <f t="shared" si="66"/>
        <v>0.35526315789473684</v>
      </c>
      <c r="Q434" s="206">
        <f t="shared" si="67"/>
        <v>-0.46052631578947367</v>
      </c>
      <c r="R434" s="206">
        <f t="shared" si="68"/>
        <v>-0.73544973544973546</v>
      </c>
      <c r="S434" s="208">
        <f t="shared" si="69"/>
        <v>-0.18104713002017236</v>
      </c>
    </row>
    <row r="435" spans="1:19" ht="14.25" thickTop="1" x14ac:dyDescent="0.25">
      <c r="A435" s="210" t="s">
        <v>352</v>
      </c>
      <c r="B435" s="210">
        <v>40</v>
      </c>
      <c r="C435" s="176">
        <v>3</v>
      </c>
      <c r="D435" s="203">
        <f t="shared" si="60"/>
        <v>7.4999999999999997E-2</v>
      </c>
      <c r="E435" s="176">
        <v>0</v>
      </c>
      <c r="F435" s="176">
        <v>0</v>
      </c>
      <c r="G435" s="203" t="str">
        <f t="shared" si="61"/>
        <v/>
      </c>
      <c r="H435" s="203" t="str">
        <f t="shared" si="62"/>
        <v/>
      </c>
      <c r="I435" s="203" t="str">
        <f t="shared" si="63"/>
        <v/>
      </c>
      <c r="J435" s="203" t="str">
        <f t="shared" si="64"/>
        <v/>
      </c>
      <c r="K435" s="176">
        <v>268</v>
      </c>
      <c r="L435" s="176">
        <v>41</v>
      </c>
      <c r="M435" s="203">
        <f t="shared" si="65"/>
        <v>0.15298507462686567</v>
      </c>
      <c r="N435" s="176">
        <v>342</v>
      </c>
      <c r="O435" s="176">
        <v>88</v>
      </c>
      <c r="P435" s="203">
        <f t="shared" si="66"/>
        <v>0.25730994152046782</v>
      </c>
      <c r="Q435" s="203">
        <f t="shared" si="67"/>
        <v>-0.216374269005848</v>
      </c>
      <c r="R435" s="203">
        <f t="shared" si="68"/>
        <v>-0.53409090909090917</v>
      </c>
      <c r="S435" s="203">
        <f t="shared" si="69"/>
        <v>-0.10432486689360215</v>
      </c>
    </row>
    <row r="436" spans="1:19" ht="14.25" thickBot="1" x14ac:dyDescent="0.3">
      <c r="A436" s="210" t="s">
        <v>353</v>
      </c>
      <c r="B436" s="210">
        <v>0</v>
      </c>
      <c r="C436" s="176">
        <v>0</v>
      </c>
      <c r="D436" s="203" t="str">
        <f t="shared" si="60"/>
        <v/>
      </c>
      <c r="E436" s="176">
        <v>0</v>
      </c>
      <c r="F436" s="176">
        <v>0</v>
      </c>
      <c r="G436" s="203" t="str">
        <f t="shared" si="61"/>
        <v/>
      </c>
      <c r="H436" s="203" t="str">
        <f t="shared" si="62"/>
        <v/>
      </c>
      <c r="I436" s="203" t="str">
        <f t="shared" si="63"/>
        <v/>
      </c>
      <c r="J436" s="203" t="str">
        <f t="shared" si="64"/>
        <v/>
      </c>
      <c r="K436" s="176">
        <v>19</v>
      </c>
      <c r="L436" s="176">
        <v>9</v>
      </c>
      <c r="M436" s="203">
        <f t="shared" si="65"/>
        <v>0.47368421052631576</v>
      </c>
      <c r="N436" s="176">
        <v>190</v>
      </c>
      <c r="O436" s="176">
        <v>101</v>
      </c>
      <c r="P436" s="203">
        <f t="shared" si="66"/>
        <v>0.53157894736842104</v>
      </c>
      <c r="Q436" s="203">
        <f t="shared" si="67"/>
        <v>-0.9</v>
      </c>
      <c r="R436" s="203">
        <f t="shared" si="68"/>
        <v>-0.91089108910891092</v>
      </c>
      <c r="S436" s="203">
        <f t="shared" si="69"/>
        <v>-5.7894736842105277E-2</v>
      </c>
    </row>
    <row r="437" spans="1:19" ht="16.5" thickTop="1" thickBot="1" x14ac:dyDescent="0.3">
      <c r="A437" s="204" t="s">
        <v>319</v>
      </c>
      <c r="B437" s="284">
        <v>38</v>
      </c>
      <c r="C437" s="205">
        <v>29</v>
      </c>
      <c r="D437" s="206">
        <f t="shared" si="60"/>
        <v>0.76315789473684215</v>
      </c>
      <c r="E437" s="207">
        <v>19</v>
      </c>
      <c r="F437" s="205">
        <v>13</v>
      </c>
      <c r="G437" s="206">
        <f t="shared" si="61"/>
        <v>0.68421052631578949</v>
      </c>
      <c r="H437" s="206">
        <f t="shared" si="62"/>
        <v>1</v>
      </c>
      <c r="I437" s="206">
        <f t="shared" si="63"/>
        <v>1.2307692307692308</v>
      </c>
      <c r="J437" s="208">
        <f t="shared" si="64"/>
        <v>7.8947368421052655E-2</v>
      </c>
      <c r="K437" s="209">
        <v>910</v>
      </c>
      <c r="L437" s="205">
        <v>635</v>
      </c>
      <c r="M437" s="206">
        <f t="shared" si="65"/>
        <v>0.69780219780219777</v>
      </c>
      <c r="N437" s="207">
        <v>285</v>
      </c>
      <c r="O437" s="205">
        <v>220</v>
      </c>
      <c r="P437" s="206">
        <f t="shared" si="66"/>
        <v>0.77192982456140347</v>
      </c>
      <c r="Q437" s="206">
        <f t="shared" si="67"/>
        <v>2.192982456140351</v>
      </c>
      <c r="R437" s="206">
        <f t="shared" si="68"/>
        <v>1.8863636363636362</v>
      </c>
      <c r="S437" s="208">
        <f t="shared" si="69"/>
        <v>-7.41276267592057E-2</v>
      </c>
    </row>
    <row r="438" spans="1:19" ht="14.25" thickTop="1" x14ac:dyDescent="0.25">
      <c r="A438" s="210" t="s">
        <v>352</v>
      </c>
      <c r="B438" s="210">
        <v>38</v>
      </c>
      <c r="C438" s="176">
        <v>29</v>
      </c>
      <c r="D438" s="203">
        <f t="shared" si="60"/>
        <v>0.76315789473684215</v>
      </c>
      <c r="E438" s="176">
        <v>0</v>
      </c>
      <c r="F438" s="176">
        <v>0</v>
      </c>
      <c r="G438" s="203" t="str">
        <f t="shared" si="61"/>
        <v/>
      </c>
      <c r="H438" s="203" t="str">
        <f t="shared" si="62"/>
        <v/>
      </c>
      <c r="I438" s="203" t="str">
        <f t="shared" si="63"/>
        <v/>
      </c>
      <c r="J438" s="203" t="str">
        <f t="shared" si="64"/>
        <v/>
      </c>
      <c r="K438" s="176">
        <v>245</v>
      </c>
      <c r="L438" s="176">
        <v>188</v>
      </c>
      <c r="M438" s="203">
        <f t="shared" si="65"/>
        <v>0.76734693877551019</v>
      </c>
      <c r="N438" s="176">
        <v>171</v>
      </c>
      <c r="O438" s="176">
        <v>141</v>
      </c>
      <c r="P438" s="203">
        <f t="shared" si="66"/>
        <v>0.82456140350877194</v>
      </c>
      <c r="Q438" s="203">
        <f t="shared" si="67"/>
        <v>0.43274853801169599</v>
      </c>
      <c r="R438" s="203">
        <f t="shared" si="68"/>
        <v>0.33333333333333326</v>
      </c>
      <c r="S438" s="203">
        <f t="shared" si="69"/>
        <v>-5.721446473326175E-2</v>
      </c>
    </row>
    <row r="439" spans="1:19" ht="14.25" thickBot="1" x14ac:dyDescent="0.3">
      <c r="A439" s="210" t="s">
        <v>353</v>
      </c>
      <c r="B439" s="210">
        <v>0</v>
      </c>
      <c r="C439" s="176">
        <v>0</v>
      </c>
      <c r="D439" s="203" t="str">
        <f t="shared" si="60"/>
        <v/>
      </c>
      <c r="E439" s="176">
        <v>19</v>
      </c>
      <c r="F439" s="176">
        <v>13</v>
      </c>
      <c r="G439" s="203">
        <f t="shared" si="61"/>
        <v>0.68421052631578949</v>
      </c>
      <c r="H439" s="203">
        <f t="shared" si="62"/>
        <v>-1</v>
      </c>
      <c r="I439" s="203">
        <f t="shared" si="63"/>
        <v>-1</v>
      </c>
      <c r="J439" s="203" t="str">
        <f t="shared" si="64"/>
        <v/>
      </c>
      <c r="K439" s="176">
        <v>665</v>
      </c>
      <c r="L439" s="176">
        <v>447</v>
      </c>
      <c r="M439" s="203">
        <f t="shared" si="65"/>
        <v>0.67218045112781954</v>
      </c>
      <c r="N439" s="176">
        <v>114</v>
      </c>
      <c r="O439" s="176">
        <v>79</v>
      </c>
      <c r="P439" s="203">
        <f t="shared" si="66"/>
        <v>0.69298245614035092</v>
      </c>
      <c r="Q439" s="203">
        <f t="shared" si="67"/>
        <v>4.833333333333333</v>
      </c>
      <c r="R439" s="203">
        <f t="shared" si="68"/>
        <v>4.6582278481012658</v>
      </c>
      <c r="S439" s="203">
        <f t="shared" si="69"/>
        <v>-2.0802005012531377E-2</v>
      </c>
    </row>
    <row r="440" spans="1:19" ht="16.5" thickTop="1" thickBot="1" x14ac:dyDescent="0.3">
      <c r="A440" s="204" t="s">
        <v>316</v>
      </c>
      <c r="B440" s="284">
        <v>38</v>
      </c>
      <c r="C440" s="205">
        <v>38</v>
      </c>
      <c r="D440" s="206">
        <f t="shared" si="60"/>
        <v>1</v>
      </c>
      <c r="E440" s="207">
        <v>0</v>
      </c>
      <c r="F440" s="205">
        <v>0</v>
      </c>
      <c r="G440" s="206" t="str">
        <f t="shared" si="61"/>
        <v/>
      </c>
      <c r="H440" s="206" t="str">
        <f t="shared" si="62"/>
        <v/>
      </c>
      <c r="I440" s="206" t="str">
        <f t="shared" si="63"/>
        <v/>
      </c>
      <c r="J440" s="208" t="str">
        <f t="shared" si="64"/>
        <v/>
      </c>
      <c r="K440" s="209">
        <v>929</v>
      </c>
      <c r="L440" s="205">
        <v>764</v>
      </c>
      <c r="M440" s="206">
        <f t="shared" si="65"/>
        <v>0.82238966630785792</v>
      </c>
      <c r="N440" s="207">
        <v>0</v>
      </c>
      <c r="O440" s="205">
        <v>0</v>
      </c>
      <c r="P440" s="206" t="str">
        <f t="shared" si="66"/>
        <v/>
      </c>
      <c r="Q440" s="206" t="str">
        <f t="shared" si="67"/>
        <v/>
      </c>
      <c r="R440" s="206" t="str">
        <f t="shared" si="68"/>
        <v/>
      </c>
      <c r="S440" s="208" t="str">
        <f t="shared" si="69"/>
        <v/>
      </c>
    </row>
    <row r="441" spans="1:19" ht="14.25" thickTop="1" x14ac:dyDescent="0.25">
      <c r="A441" s="210" t="s">
        <v>352</v>
      </c>
      <c r="B441" s="210">
        <v>38</v>
      </c>
      <c r="C441" s="176">
        <v>38</v>
      </c>
      <c r="D441" s="203">
        <f t="shared" si="60"/>
        <v>1</v>
      </c>
      <c r="E441" s="176">
        <v>0</v>
      </c>
      <c r="F441" s="176">
        <v>0</v>
      </c>
      <c r="G441" s="203" t="str">
        <f t="shared" si="61"/>
        <v/>
      </c>
      <c r="H441" s="203" t="str">
        <f t="shared" si="62"/>
        <v/>
      </c>
      <c r="I441" s="203" t="str">
        <f t="shared" si="63"/>
        <v/>
      </c>
      <c r="J441" s="203" t="str">
        <f t="shared" si="64"/>
        <v/>
      </c>
      <c r="K441" s="176">
        <v>245</v>
      </c>
      <c r="L441" s="176">
        <v>229</v>
      </c>
      <c r="M441" s="203">
        <f t="shared" si="65"/>
        <v>0.9346938775510204</v>
      </c>
      <c r="N441" s="176">
        <v>0</v>
      </c>
      <c r="O441" s="176">
        <v>0</v>
      </c>
      <c r="P441" s="203" t="str">
        <f t="shared" si="66"/>
        <v/>
      </c>
      <c r="Q441" s="203" t="str">
        <f t="shared" si="67"/>
        <v/>
      </c>
      <c r="R441" s="203" t="str">
        <f t="shared" si="68"/>
        <v/>
      </c>
      <c r="S441" s="203" t="str">
        <f t="shared" si="69"/>
        <v/>
      </c>
    </row>
    <row r="442" spans="1:19" ht="14.25" thickBot="1" x14ac:dyDescent="0.3">
      <c r="A442" s="210" t="s">
        <v>353</v>
      </c>
      <c r="B442" s="210">
        <v>0</v>
      </c>
      <c r="C442" s="176">
        <v>0</v>
      </c>
      <c r="D442" s="203" t="str">
        <f t="shared" si="60"/>
        <v/>
      </c>
      <c r="E442" s="176">
        <v>0</v>
      </c>
      <c r="F442" s="176">
        <v>0</v>
      </c>
      <c r="G442" s="203" t="str">
        <f t="shared" si="61"/>
        <v/>
      </c>
      <c r="H442" s="203" t="str">
        <f t="shared" si="62"/>
        <v/>
      </c>
      <c r="I442" s="203" t="str">
        <f t="shared" si="63"/>
        <v/>
      </c>
      <c r="J442" s="203" t="str">
        <f t="shared" si="64"/>
        <v/>
      </c>
      <c r="K442" s="176">
        <v>684</v>
      </c>
      <c r="L442" s="176">
        <v>535</v>
      </c>
      <c r="M442" s="203">
        <f t="shared" si="65"/>
        <v>0.78216374269005851</v>
      </c>
      <c r="N442" s="176">
        <v>0</v>
      </c>
      <c r="O442" s="176">
        <v>0</v>
      </c>
      <c r="P442" s="203" t="str">
        <f t="shared" si="66"/>
        <v/>
      </c>
      <c r="Q442" s="203" t="str">
        <f t="shared" si="67"/>
        <v/>
      </c>
      <c r="R442" s="203" t="str">
        <f t="shared" si="68"/>
        <v/>
      </c>
      <c r="S442" s="203" t="str">
        <f t="shared" si="69"/>
        <v/>
      </c>
    </row>
    <row r="443" spans="1:19" ht="16.5" thickTop="1" thickBot="1" x14ac:dyDescent="0.3">
      <c r="A443" s="204" t="s">
        <v>327</v>
      </c>
      <c r="B443" s="284">
        <v>37</v>
      </c>
      <c r="C443" s="205">
        <v>25</v>
      </c>
      <c r="D443" s="206">
        <f t="shared" si="60"/>
        <v>0.67567567567567566</v>
      </c>
      <c r="E443" s="207">
        <v>152</v>
      </c>
      <c r="F443" s="205">
        <v>50</v>
      </c>
      <c r="G443" s="206">
        <f t="shared" si="61"/>
        <v>0.32894736842105265</v>
      </c>
      <c r="H443" s="206">
        <f t="shared" si="62"/>
        <v>-0.75657894736842102</v>
      </c>
      <c r="I443" s="206">
        <f t="shared" si="63"/>
        <v>-0.5</v>
      </c>
      <c r="J443" s="208">
        <f t="shared" si="64"/>
        <v>0.346728307254623</v>
      </c>
      <c r="K443" s="209">
        <v>873</v>
      </c>
      <c r="L443" s="205">
        <v>351</v>
      </c>
      <c r="M443" s="206">
        <f t="shared" si="65"/>
        <v>0.40206185567010311</v>
      </c>
      <c r="N443" s="207">
        <v>1042</v>
      </c>
      <c r="O443" s="205">
        <v>479</v>
      </c>
      <c r="P443" s="206">
        <f t="shared" si="66"/>
        <v>0.45969289827255277</v>
      </c>
      <c r="Q443" s="206">
        <f t="shared" si="67"/>
        <v>-0.16218809980806137</v>
      </c>
      <c r="R443" s="206">
        <f t="shared" si="68"/>
        <v>-0.26722338204592899</v>
      </c>
      <c r="S443" s="208">
        <f t="shared" si="69"/>
        <v>-5.7631042602449667E-2</v>
      </c>
    </row>
    <row r="444" spans="1:19" ht="14.25" thickTop="1" x14ac:dyDescent="0.25">
      <c r="A444" s="210" t="s">
        <v>352</v>
      </c>
      <c r="B444" s="210">
        <v>37</v>
      </c>
      <c r="C444" s="176">
        <v>25</v>
      </c>
      <c r="D444" s="203">
        <f t="shared" si="60"/>
        <v>0.67567567567567566</v>
      </c>
      <c r="E444" s="176">
        <v>152</v>
      </c>
      <c r="F444" s="176">
        <v>50</v>
      </c>
      <c r="G444" s="203">
        <f t="shared" si="61"/>
        <v>0.32894736842105265</v>
      </c>
      <c r="H444" s="203">
        <f t="shared" si="62"/>
        <v>-0.75657894736842102</v>
      </c>
      <c r="I444" s="203">
        <f t="shared" si="63"/>
        <v>-0.5</v>
      </c>
      <c r="J444" s="203">
        <f t="shared" si="64"/>
        <v>0.346728307254623</v>
      </c>
      <c r="K444" s="176">
        <v>835</v>
      </c>
      <c r="L444" s="176">
        <v>346</v>
      </c>
      <c r="M444" s="203">
        <f t="shared" si="65"/>
        <v>0.41437125748502995</v>
      </c>
      <c r="N444" s="176">
        <v>1042</v>
      </c>
      <c r="O444" s="176">
        <v>479</v>
      </c>
      <c r="P444" s="203">
        <f t="shared" si="66"/>
        <v>0.45969289827255277</v>
      </c>
      <c r="Q444" s="203">
        <f t="shared" si="67"/>
        <v>-0.19865642994241839</v>
      </c>
      <c r="R444" s="203">
        <f t="shared" si="68"/>
        <v>-0.27766179540709812</v>
      </c>
      <c r="S444" s="203">
        <f t="shared" si="69"/>
        <v>-4.5321640787522821E-2</v>
      </c>
    </row>
    <row r="445" spans="1:19" ht="14.25" thickBot="1" x14ac:dyDescent="0.3">
      <c r="A445" s="210" t="s">
        <v>353</v>
      </c>
      <c r="B445" s="210">
        <v>0</v>
      </c>
      <c r="C445" s="176">
        <v>0</v>
      </c>
      <c r="D445" s="203" t="str">
        <f t="shared" si="60"/>
        <v/>
      </c>
      <c r="E445" s="176">
        <v>0</v>
      </c>
      <c r="F445" s="176">
        <v>0</v>
      </c>
      <c r="G445" s="203" t="str">
        <f t="shared" si="61"/>
        <v/>
      </c>
      <c r="H445" s="203" t="str">
        <f t="shared" si="62"/>
        <v/>
      </c>
      <c r="I445" s="203" t="str">
        <f t="shared" si="63"/>
        <v/>
      </c>
      <c r="J445" s="203" t="str">
        <f t="shared" si="64"/>
        <v/>
      </c>
      <c r="K445" s="176">
        <v>38</v>
      </c>
      <c r="L445" s="176">
        <v>5</v>
      </c>
      <c r="M445" s="203">
        <f t="shared" si="65"/>
        <v>0.13157894736842105</v>
      </c>
      <c r="N445" s="176">
        <v>0</v>
      </c>
      <c r="O445" s="176">
        <v>0</v>
      </c>
      <c r="P445" s="203" t="str">
        <f t="shared" si="66"/>
        <v/>
      </c>
      <c r="Q445" s="203" t="str">
        <f t="shared" si="67"/>
        <v/>
      </c>
      <c r="R445" s="203" t="str">
        <f t="shared" si="68"/>
        <v/>
      </c>
      <c r="S445" s="203" t="str">
        <f t="shared" si="69"/>
        <v/>
      </c>
    </row>
    <row r="446" spans="1:19" ht="16.5" thickTop="1" thickBot="1" x14ac:dyDescent="0.3">
      <c r="A446" s="204" t="s">
        <v>525</v>
      </c>
      <c r="B446" s="284">
        <v>19</v>
      </c>
      <c r="C446" s="205">
        <v>0</v>
      </c>
      <c r="D446" s="206">
        <f t="shared" si="60"/>
        <v>0</v>
      </c>
      <c r="E446" s="207">
        <v>0</v>
      </c>
      <c r="F446" s="205">
        <v>0</v>
      </c>
      <c r="G446" s="206" t="str">
        <f t="shared" si="61"/>
        <v/>
      </c>
      <c r="H446" s="206" t="str">
        <f t="shared" si="62"/>
        <v/>
      </c>
      <c r="I446" s="206" t="str">
        <f t="shared" si="63"/>
        <v/>
      </c>
      <c r="J446" s="208" t="str">
        <f t="shared" si="64"/>
        <v/>
      </c>
      <c r="K446" s="209">
        <v>38</v>
      </c>
      <c r="L446" s="205">
        <v>0</v>
      </c>
      <c r="M446" s="206">
        <f t="shared" si="65"/>
        <v>0</v>
      </c>
      <c r="N446" s="207">
        <v>0</v>
      </c>
      <c r="O446" s="205">
        <v>0</v>
      </c>
      <c r="P446" s="206" t="str">
        <f t="shared" si="66"/>
        <v/>
      </c>
      <c r="Q446" s="206" t="str">
        <f t="shared" si="67"/>
        <v/>
      </c>
      <c r="R446" s="206" t="str">
        <f t="shared" si="68"/>
        <v/>
      </c>
      <c r="S446" s="208" t="str">
        <f t="shared" si="69"/>
        <v/>
      </c>
    </row>
    <row r="447" spans="1:19" ht="15" thickTop="1" thickBot="1" x14ac:dyDescent="0.3">
      <c r="A447" s="210" t="s">
        <v>352</v>
      </c>
      <c r="B447" s="210">
        <v>19</v>
      </c>
      <c r="C447" s="176">
        <v>0</v>
      </c>
      <c r="D447" s="203">
        <f t="shared" si="60"/>
        <v>0</v>
      </c>
      <c r="E447" s="176">
        <v>0</v>
      </c>
      <c r="F447" s="176">
        <v>0</v>
      </c>
      <c r="G447" s="203" t="str">
        <f t="shared" si="61"/>
        <v/>
      </c>
      <c r="H447" s="203" t="str">
        <f t="shared" si="62"/>
        <v/>
      </c>
      <c r="I447" s="203" t="str">
        <f t="shared" si="63"/>
        <v/>
      </c>
      <c r="J447" s="203" t="str">
        <f t="shared" si="64"/>
        <v/>
      </c>
      <c r="K447" s="176">
        <v>38</v>
      </c>
      <c r="L447" s="176">
        <v>0</v>
      </c>
      <c r="M447" s="203">
        <f t="shared" si="65"/>
        <v>0</v>
      </c>
      <c r="N447" s="176">
        <v>0</v>
      </c>
      <c r="O447" s="176">
        <v>0</v>
      </c>
      <c r="P447" s="203" t="str">
        <f t="shared" si="66"/>
        <v/>
      </c>
      <c r="Q447" s="203" t="str">
        <f t="shared" si="67"/>
        <v/>
      </c>
      <c r="R447" s="203" t="str">
        <f t="shared" si="68"/>
        <v/>
      </c>
      <c r="S447" s="203" t="str">
        <f t="shared" si="69"/>
        <v/>
      </c>
    </row>
    <row r="448" spans="1:19" ht="16.5" thickTop="1" thickBot="1" x14ac:dyDescent="0.3">
      <c r="A448" s="204" t="s">
        <v>482</v>
      </c>
      <c r="B448" s="284">
        <v>19</v>
      </c>
      <c r="C448" s="205">
        <v>0</v>
      </c>
      <c r="D448" s="206">
        <f t="shared" si="60"/>
        <v>0</v>
      </c>
      <c r="E448" s="207">
        <v>38</v>
      </c>
      <c r="F448" s="205">
        <v>0</v>
      </c>
      <c r="G448" s="206">
        <f t="shared" si="61"/>
        <v>0</v>
      </c>
      <c r="H448" s="206">
        <f t="shared" si="62"/>
        <v>-0.5</v>
      </c>
      <c r="I448" s="206" t="str">
        <f t="shared" si="63"/>
        <v/>
      </c>
      <c r="J448" s="208">
        <f t="shared" si="64"/>
        <v>0</v>
      </c>
      <c r="K448" s="209">
        <v>57</v>
      </c>
      <c r="L448" s="205">
        <v>0</v>
      </c>
      <c r="M448" s="206">
        <f t="shared" si="65"/>
        <v>0</v>
      </c>
      <c r="N448" s="207">
        <v>190</v>
      </c>
      <c r="O448" s="205">
        <v>0</v>
      </c>
      <c r="P448" s="206">
        <f t="shared" si="66"/>
        <v>0</v>
      </c>
      <c r="Q448" s="206">
        <f t="shared" si="67"/>
        <v>-0.7</v>
      </c>
      <c r="R448" s="206" t="str">
        <f t="shared" si="68"/>
        <v/>
      </c>
      <c r="S448" s="208">
        <f t="shared" si="69"/>
        <v>0</v>
      </c>
    </row>
    <row r="449" spans="1:19" ht="14.25" thickTop="1" x14ac:dyDescent="0.25">
      <c r="A449" s="210" t="s">
        <v>352</v>
      </c>
      <c r="B449" s="210">
        <v>19</v>
      </c>
      <c r="C449" s="176">
        <v>0</v>
      </c>
      <c r="D449" s="203">
        <f t="shared" si="60"/>
        <v>0</v>
      </c>
      <c r="E449" s="176">
        <v>19</v>
      </c>
      <c r="F449" s="176">
        <v>0</v>
      </c>
      <c r="G449" s="203">
        <f t="shared" si="61"/>
        <v>0</v>
      </c>
      <c r="H449" s="203">
        <f t="shared" si="62"/>
        <v>0</v>
      </c>
      <c r="I449" s="203" t="str">
        <f t="shared" si="63"/>
        <v/>
      </c>
      <c r="J449" s="203">
        <f t="shared" si="64"/>
        <v>0</v>
      </c>
      <c r="K449" s="176">
        <v>57</v>
      </c>
      <c r="L449" s="176">
        <v>0</v>
      </c>
      <c r="M449" s="203">
        <f t="shared" si="65"/>
        <v>0</v>
      </c>
      <c r="N449" s="176">
        <v>171</v>
      </c>
      <c r="O449" s="176">
        <v>0</v>
      </c>
      <c r="P449" s="203">
        <f t="shared" si="66"/>
        <v>0</v>
      </c>
      <c r="Q449" s="203">
        <f t="shared" si="67"/>
        <v>-0.66666666666666674</v>
      </c>
      <c r="R449" s="203" t="str">
        <f t="shared" si="68"/>
        <v/>
      </c>
      <c r="S449" s="203">
        <f t="shared" si="69"/>
        <v>0</v>
      </c>
    </row>
    <row r="450" spans="1:19" ht="14.25" thickBot="1" x14ac:dyDescent="0.3">
      <c r="A450" s="210" t="s">
        <v>353</v>
      </c>
      <c r="B450" s="210">
        <v>0</v>
      </c>
      <c r="C450" s="176">
        <v>0</v>
      </c>
      <c r="D450" s="203" t="str">
        <f t="shared" si="60"/>
        <v/>
      </c>
      <c r="E450" s="176">
        <v>19</v>
      </c>
      <c r="F450" s="176">
        <v>0</v>
      </c>
      <c r="G450" s="203">
        <f t="shared" si="61"/>
        <v>0</v>
      </c>
      <c r="H450" s="203">
        <f t="shared" si="62"/>
        <v>-1</v>
      </c>
      <c r="I450" s="203" t="str">
        <f t="shared" si="63"/>
        <v/>
      </c>
      <c r="J450" s="203" t="str">
        <f t="shared" si="64"/>
        <v/>
      </c>
      <c r="K450" s="176">
        <v>0</v>
      </c>
      <c r="L450" s="176">
        <v>0</v>
      </c>
      <c r="M450" s="203" t="str">
        <f t="shared" si="65"/>
        <v/>
      </c>
      <c r="N450" s="176">
        <v>19</v>
      </c>
      <c r="O450" s="176">
        <v>0</v>
      </c>
      <c r="P450" s="203">
        <f t="shared" si="66"/>
        <v>0</v>
      </c>
      <c r="Q450" s="203">
        <f t="shared" si="67"/>
        <v>-1</v>
      </c>
      <c r="R450" s="203" t="str">
        <f t="shared" si="68"/>
        <v/>
      </c>
      <c r="S450" s="203" t="str">
        <f t="shared" si="69"/>
        <v/>
      </c>
    </row>
    <row r="451" spans="1:19" ht="16.5" thickTop="1" thickBot="1" x14ac:dyDescent="0.3">
      <c r="A451" s="204" t="s">
        <v>346</v>
      </c>
      <c r="B451" s="284">
        <v>19</v>
      </c>
      <c r="C451" s="205">
        <v>1</v>
      </c>
      <c r="D451" s="206">
        <f t="shared" si="60"/>
        <v>5.2631578947368418E-2</v>
      </c>
      <c r="E451" s="207">
        <v>38</v>
      </c>
      <c r="F451" s="205">
        <v>19</v>
      </c>
      <c r="G451" s="206">
        <f t="shared" si="61"/>
        <v>0.5</v>
      </c>
      <c r="H451" s="206">
        <f t="shared" si="62"/>
        <v>-0.5</v>
      </c>
      <c r="I451" s="206">
        <f t="shared" si="63"/>
        <v>-0.94736842105263164</v>
      </c>
      <c r="J451" s="208">
        <f t="shared" si="64"/>
        <v>-0.44736842105263158</v>
      </c>
      <c r="K451" s="209">
        <v>183</v>
      </c>
      <c r="L451" s="205">
        <v>94</v>
      </c>
      <c r="M451" s="206">
        <f t="shared" si="65"/>
        <v>0.51366120218579236</v>
      </c>
      <c r="N451" s="207">
        <v>278</v>
      </c>
      <c r="O451" s="205">
        <v>114</v>
      </c>
      <c r="P451" s="206">
        <f t="shared" si="66"/>
        <v>0.41007194244604317</v>
      </c>
      <c r="Q451" s="206">
        <f t="shared" si="67"/>
        <v>-0.34172661870503596</v>
      </c>
      <c r="R451" s="206">
        <f t="shared" si="68"/>
        <v>-0.17543859649122806</v>
      </c>
      <c r="S451" s="208">
        <f t="shared" si="69"/>
        <v>0.1035892597397492</v>
      </c>
    </row>
    <row r="452" spans="1:19" ht="14.25" thickTop="1" x14ac:dyDescent="0.25">
      <c r="A452" s="210" t="s">
        <v>352</v>
      </c>
      <c r="B452" s="210">
        <v>19</v>
      </c>
      <c r="C452" s="176">
        <v>1</v>
      </c>
      <c r="D452" s="203">
        <f t="shared" si="60"/>
        <v>5.2631578947368418E-2</v>
      </c>
      <c r="E452" s="176">
        <v>19</v>
      </c>
      <c r="F452" s="176">
        <v>19</v>
      </c>
      <c r="G452" s="203">
        <f t="shared" si="61"/>
        <v>1</v>
      </c>
      <c r="H452" s="203">
        <f t="shared" si="62"/>
        <v>0</v>
      </c>
      <c r="I452" s="203">
        <f t="shared" si="63"/>
        <v>-0.94736842105263164</v>
      </c>
      <c r="J452" s="203">
        <f t="shared" si="64"/>
        <v>-0.94736842105263164</v>
      </c>
      <c r="K452" s="176">
        <v>183</v>
      </c>
      <c r="L452" s="176">
        <v>94</v>
      </c>
      <c r="M452" s="203">
        <f t="shared" si="65"/>
        <v>0.51366120218579236</v>
      </c>
      <c r="N452" s="176">
        <v>88</v>
      </c>
      <c r="O452" s="176">
        <v>62</v>
      </c>
      <c r="P452" s="203">
        <f t="shared" si="66"/>
        <v>0.70454545454545459</v>
      </c>
      <c r="Q452" s="203">
        <f t="shared" si="67"/>
        <v>1.0795454545454546</v>
      </c>
      <c r="R452" s="203">
        <f t="shared" si="68"/>
        <v>0.5161290322580645</v>
      </c>
      <c r="S452" s="203">
        <f t="shared" si="69"/>
        <v>-0.19088425235966222</v>
      </c>
    </row>
    <row r="453" spans="1:19" ht="14.25" thickBot="1" x14ac:dyDescent="0.3">
      <c r="A453" s="210" t="s">
        <v>353</v>
      </c>
      <c r="B453" s="210">
        <v>0</v>
      </c>
      <c r="C453" s="176">
        <v>0</v>
      </c>
      <c r="D453" s="203" t="str">
        <f t="shared" si="60"/>
        <v/>
      </c>
      <c r="E453" s="176">
        <v>19</v>
      </c>
      <c r="F453" s="176">
        <v>0</v>
      </c>
      <c r="G453" s="203">
        <f t="shared" si="61"/>
        <v>0</v>
      </c>
      <c r="H453" s="203">
        <f t="shared" si="62"/>
        <v>-1</v>
      </c>
      <c r="I453" s="203" t="str">
        <f t="shared" si="63"/>
        <v/>
      </c>
      <c r="J453" s="203" t="str">
        <f t="shared" si="64"/>
        <v/>
      </c>
      <c r="K453" s="176">
        <v>0</v>
      </c>
      <c r="L453" s="176">
        <v>0</v>
      </c>
      <c r="M453" s="203" t="str">
        <f t="shared" si="65"/>
        <v/>
      </c>
      <c r="N453" s="176">
        <v>190</v>
      </c>
      <c r="O453" s="176">
        <v>52</v>
      </c>
      <c r="P453" s="203">
        <f t="shared" si="66"/>
        <v>0.27368421052631581</v>
      </c>
      <c r="Q453" s="203">
        <f t="shared" si="67"/>
        <v>-1</v>
      </c>
      <c r="R453" s="203">
        <f t="shared" si="68"/>
        <v>-1</v>
      </c>
      <c r="S453" s="203" t="str">
        <f t="shared" si="69"/>
        <v/>
      </c>
    </row>
    <row r="454" spans="1:19" ht="16.5" thickTop="1" thickBot="1" x14ac:dyDescent="0.3">
      <c r="A454" s="204" t="s">
        <v>394</v>
      </c>
      <c r="B454" s="284">
        <v>19</v>
      </c>
      <c r="C454" s="205">
        <v>19</v>
      </c>
      <c r="D454" s="206">
        <f t="shared" si="60"/>
        <v>1</v>
      </c>
      <c r="E454" s="207">
        <v>67</v>
      </c>
      <c r="F454" s="205">
        <v>47</v>
      </c>
      <c r="G454" s="206">
        <f t="shared" si="61"/>
        <v>0.70149253731343286</v>
      </c>
      <c r="H454" s="206">
        <f t="shared" si="62"/>
        <v>-0.71641791044776126</v>
      </c>
      <c r="I454" s="206">
        <f t="shared" si="63"/>
        <v>-0.5957446808510638</v>
      </c>
      <c r="J454" s="208">
        <f t="shared" si="64"/>
        <v>0.29850746268656714</v>
      </c>
      <c r="K454" s="209">
        <v>165</v>
      </c>
      <c r="L454" s="205">
        <v>124</v>
      </c>
      <c r="M454" s="206">
        <f t="shared" si="65"/>
        <v>0.75151515151515147</v>
      </c>
      <c r="N454" s="207">
        <v>457</v>
      </c>
      <c r="O454" s="205">
        <v>345</v>
      </c>
      <c r="P454" s="206">
        <f t="shared" si="66"/>
        <v>0.75492341356673964</v>
      </c>
      <c r="Q454" s="206">
        <f t="shared" si="67"/>
        <v>-0.6389496717724289</v>
      </c>
      <c r="R454" s="206">
        <f t="shared" si="68"/>
        <v>-0.64057971014492754</v>
      </c>
      <c r="S454" s="208">
        <f t="shared" si="69"/>
        <v>-3.4082620515881734E-3</v>
      </c>
    </row>
    <row r="455" spans="1:19" ht="14.25" thickTop="1" x14ac:dyDescent="0.25">
      <c r="A455" s="210" t="s">
        <v>352</v>
      </c>
      <c r="B455" s="210">
        <v>19</v>
      </c>
      <c r="C455" s="176">
        <v>19</v>
      </c>
      <c r="D455" s="203">
        <f t="shared" si="60"/>
        <v>1</v>
      </c>
      <c r="E455" s="176">
        <v>0</v>
      </c>
      <c r="F455" s="176">
        <v>0</v>
      </c>
      <c r="G455" s="203" t="str">
        <f t="shared" si="61"/>
        <v/>
      </c>
      <c r="H455" s="203" t="str">
        <f t="shared" si="62"/>
        <v/>
      </c>
      <c r="I455" s="203" t="str">
        <f t="shared" si="63"/>
        <v/>
      </c>
      <c r="J455" s="203" t="str">
        <f t="shared" si="64"/>
        <v/>
      </c>
      <c r="K455" s="176">
        <v>76</v>
      </c>
      <c r="L455" s="176">
        <v>62</v>
      </c>
      <c r="M455" s="203">
        <f t="shared" si="65"/>
        <v>0.81578947368421051</v>
      </c>
      <c r="N455" s="176">
        <v>0</v>
      </c>
      <c r="O455" s="176">
        <v>0</v>
      </c>
      <c r="P455" s="203" t="str">
        <f t="shared" si="66"/>
        <v/>
      </c>
      <c r="Q455" s="203" t="str">
        <f t="shared" si="67"/>
        <v/>
      </c>
      <c r="R455" s="203" t="str">
        <f t="shared" si="68"/>
        <v/>
      </c>
      <c r="S455" s="203" t="str">
        <f t="shared" si="69"/>
        <v/>
      </c>
    </row>
    <row r="456" spans="1:19" ht="14.25" thickBot="1" x14ac:dyDescent="0.3">
      <c r="A456" s="210" t="s">
        <v>351</v>
      </c>
      <c r="B456" s="210">
        <v>0</v>
      </c>
      <c r="C456" s="176">
        <v>0</v>
      </c>
      <c r="D456" s="203" t="str">
        <f t="shared" si="60"/>
        <v/>
      </c>
      <c r="E456" s="176">
        <v>67</v>
      </c>
      <c r="F456" s="176">
        <v>47</v>
      </c>
      <c r="G456" s="203">
        <f t="shared" si="61"/>
        <v>0.70149253731343286</v>
      </c>
      <c r="H456" s="203">
        <f t="shared" si="62"/>
        <v>-1</v>
      </c>
      <c r="I456" s="203">
        <f t="shared" si="63"/>
        <v>-1</v>
      </c>
      <c r="J456" s="203" t="str">
        <f t="shared" si="64"/>
        <v/>
      </c>
      <c r="K456" s="176">
        <v>89</v>
      </c>
      <c r="L456" s="176">
        <v>62</v>
      </c>
      <c r="M456" s="203">
        <f t="shared" si="65"/>
        <v>0.6966292134831461</v>
      </c>
      <c r="N456" s="176">
        <v>457</v>
      </c>
      <c r="O456" s="176">
        <v>345</v>
      </c>
      <c r="P456" s="203">
        <f t="shared" si="66"/>
        <v>0.75492341356673964</v>
      </c>
      <c r="Q456" s="203">
        <f t="shared" si="67"/>
        <v>-0.80525164113785563</v>
      </c>
      <c r="R456" s="203">
        <f t="shared" si="68"/>
        <v>-0.82028985507246377</v>
      </c>
      <c r="S456" s="203">
        <f t="shared" si="69"/>
        <v>-5.8294200083593539E-2</v>
      </c>
    </row>
    <row r="457" spans="1:19" ht="16.5" thickTop="1" thickBot="1" x14ac:dyDescent="0.3">
      <c r="A457" s="204" t="s">
        <v>473</v>
      </c>
      <c r="B457" s="284">
        <v>19</v>
      </c>
      <c r="C457" s="205">
        <v>9</v>
      </c>
      <c r="D457" s="206">
        <f t="shared" ref="D457:D520" si="70">IFERROR(C457/B457,"")</f>
        <v>0.47368421052631576</v>
      </c>
      <c r="E457" s="207">
        <v>0</v>
      </c>
      <c r="F457" s="205">
        <v>0</v>
      </c>
      <c r="G457" s="206" t="str">
        <f t="shared" ref="G457:G520" si="71">IFERROR(F457/E457,"")</f>
        <v/>
      </c>
      <c r="H457" s="206" t="str">
        <f t="shared" ref="H457:I491" si="72">IFERROR(B457/E457-1,"")</f>
        <v/>
      </c>
      <c r="I457" s="206" t="str">
        <f t="shared" si="72"/>
        <v/>
      </c>
      <c r="J457" s="208" t="str">
        <f t="shared" ref="J457:J520" si="73">IFERROR(D457-G457,"")</f>
        <v/>
      </c>
      <c r="K457" s="209">
        <v>38</v>
      </c>
      <c r="L457" s="205">
        <v>11</v>
      </c>
      <c r="M457" s="206">
        <f t="shared" ref="M457:M520" si="74">IFERROR(L457/K457,"")</f>
        <v>0.28947368421052633</v>
      </c>
      <c r="N457" s="207">
        <v>0</v>
      </c>
      <c r="O457" s="205">
        <v>0</v>
      </c>
      <c r="P457" s="206" t="str">
        <f t="shared" ref="P457:P520" si="75">IFERROR(O457/N457,"")</f>
        <v/>
      </c>
      <c r="Q457" s="206" t="str">
        <f t="shared" ref="Q457:R491" si="76">IFERROR(K457/N457-1,"")</f>
        <v/>
      </c>
      <c r="R457" s="206" t="str">
        <f t="shared" si="76"/>
        <v/>
      </c>
      <c r="S457" s="208" t="str">
        <f t="shared" ref="S457:S520" si="77">IFERROR(M457-P457,"")</f>
        <v/>
      </c>
    </row>
    <row r="458" spans="1:19" ht="15" thickTop="1" thickBot="1" x14ac:dyDescent="0.3">
      <c r="A458" s="210" t="s">
        <v>352</v>
      </c>
      <c r="B458" s="210">
        <v>19</v>
      </c>
      <c r="C458" s="176">
        <v>9</v>
      </c>
      <c r="D458" s="203">
        <f t="shared" si="70"/>
        <v>0.47368421052631576</v>
      </c>
      <c r="E458" s="176">
        <v>0</v>
      </c>
      <c r="F458" s="176">
        <v>0</v>
      </c>
      <c r="G458" s="203" t="str">
        <f t="shared" si="71"/>
        <v/>
      </c>
      <c r="H458" s="203" t="str">
        <f t="shared" si="72"/>
        <v/>
      </c>
      <c r="I458" s="203" t="str">
        <f t="shared" si="72"/>
        <v/>
      </c>
      <c r="J458" s="203" t="str">
        <f t="shared" si="73"/>
        <v/>
      </c>
      <c r="K458" s="176">
        <v>38</v>
      </c>
      <c r="L458" s="176">
        <v>11</v>
      </c>
      <c r="M458" s="203">
        <f t="shared" si="74"/>
        <v>0.28947368421052633</v>
      </c>
      <c r="N458" s="176">
        <v>0</v>
      </c>
      <c r="O458" s="176">
        <v>0</v>
      </c>
      <c r="P458" s="203" t="str">
        <f t="shared" si="75"/>
        <v/>
      </c>
      <c r="Q458" s="203" t="str">
        <f t="shared" si="76"/>
        <v/>
      </c>
      <c r="R458" s="203" t="str">
        <f t="shared" si="76"/>
        <v/>
      </c>
      <c r="S458" s="203" t="str">
        <f t="shared" si="77"/>
        <v/>
      </c>
    </row>
    <row r="459" spans="1:19" ht="16.5" thickTop="1" thickBot="1" x14ac:dyDescent="0.3">
      <c r="A459" s="204" t="s">
        <v>349</v>
      </c>
      <c r="B459" s="284">
        <v>19</v>
      </c>
      <c r="C459" s="205">
        <v>0</v>
      </c>
      <c r="D459" s="206">
        <f t="shared" si="70"/>
        <v>0</v>
      </c>
      <c r="E459" s="207">
        <v>38</v>
      </c>
      <c r="F459" s="205">
        <v>14</v>
      </c>
      <c r="G459" s="206">
        <f t="shared" si="71"/>
        <v>0.36842105263157893</v>
      </c>
      <c r="H459" s="206">
        <f t="shared" si="72"/>
        <v>-0.5</v>
      </c>
      <c r="I459" s="206">
        <f t="shared" si="72"/>
        <v>-1</v>
      </c>
      <c r="J459" s="208">
        <f t="shared" si="73"/>
        <v>-0.36842105263157893</v>
      </c>
      <c r="K459" s="209">
        <v>191</v>
      </c>
      <c r="L459" s="205">
        <v>68</v>
      </c>
      <c r="M459" s="206">
        <f t="shared" si="74"/>
        <v>0.35602094240837695</v>
      </c>
      <c r="N459" s="207">
        <v>266</v>
      </c>
      <c r="O459" s="205">
        <v>92</v>
      </c>
      <c r="P459" s="206">
        <f t="shared" si="75"/>
        <v>0.34586466165413532</v>
      </c>
      <c r="Q459" s="206">
        <f t="shared" si="76"/>
        <v>-0.28195488721804507</v>
      </c>
      <c r="R459" s="206">
        <f t="shared" si="76"/>
        <v>-0.26086956521739135</v>
      </c>
      <c r="S459" s="208">
        <f t="shared" si="77"/>
        <v>1.0156280754241631E-2</v>
      </c>
    </row>
    <row r="460" spans="1:19" ht="14.25" thickTop="1" x14ac:dyDescent="0.25">
      <c r="A460" s="210" t="s">
        <v>352</v>
      </c>
      <c r="B460" s="210">
        <v>19</v>
      </c>
      <c r="C460" s="176">
        <v>0</v>
      </c>
      <c r="D460" s="203">
        <f t="shared" si="70"/>
        <v>0</v>
      </c>
      <c r="E460" s="176">
        <v>38</v>
      </c>
      <c r="F460" s="176">
        <v>14</v>
      </c>
      <c r="G460" s="203">
        <f t="shared" si="71"/>
        <v>0.36842105263157893</v>
      </c>
      <c r="H460" s="203">
        <f t="shared" si="72"/>
        <v>-0.5</v>
      </c>
      <c r="I460" s="203">
        <f t="shared" si="72"/>
        <v>-1</v>
      </c>
      <c r="J460" s="203">
        <f t="shared" si="73"/>
        <v>-0.36842105263157893</v>
      </c>
      <c r="K460" s="176">
        <v>191</v>
      </c>
      <c r="L460" s="176">
        <v>68</v>
      </c>
      <c r="M460" s="203">
        <f t="shared" si="74"/>
        <v>0.35602094240837695</v>
      </c>
      <c r="N460" s="176">
        <v>247</v>
      </c>
      <c r="O460" s="176">
        <v>87</v>
      </c>
      <c r="P460" s="203">
        <f t="shared" si="75"/>
        <v>0.35222672064777327</v>
      </c>
      <c r="Q460" s="203">
        <f t="shared" si="76"/>
        <v>-0.22672064777327938</v>
      </c>
      <c r="R460" s="203">
        <f t="shared" si="76"/>
        <v>-0.2183908045977011</v>
      </c>
      <c r="S460" s="203">
        <f t="shared" si="77"/>
        <v>3.7942217606036777E-3</v>
      </c>
    </row>
    <row r="461" spans="1:19" ht="14.25" thickBot="1" x14ac:dyDescent="0.3">
      <c r="A461" s="210" t="s">
        <v>353</v>
      </c>
      <c r="B461" s="210">
        <v>0</v>
      </c>
      <c r="C461" s="176">
        <v>0</v>
      </c>
      <c r="D461" s="203" t="str">
        <f t="shared" si="70"/>
        <v/>
      </c>
      <c r="E461" s="176">
        <v>0</v>
      </c>
      <c r="F461" s="176">
        <v>0</v>
      </c>
      <c r="G461" s="203" t="str">
        <f t="shared" si="71"/>
        <v/>
      </c>
      <c r="H461" s="203" t="str">
        <f t="shared" si="72"/>
        <v/>
      </c>
      <c r="I461" s="203" t="str">
        <f t="shared" si="72"/>
        <v/>
      </c>
      <c r="J461" s="203" t="str">
        <f t="shared" si="73"/>
        <v/>
      </c>
      <c r="K461" s="176">
        <v>0</v>
      </c>
      <c r="L461" s="176">
        <v>0</v>
      </c>
      <c r="M461" s="203" t="str">
        <f t="shared" si="74"/>
        <v/>
      </c>
      <c r="N461" s="176">
        <v>19</v>
      </c>
      <c r="O461" s="176">
        <v>5</v>
      </c>
      <c r="P461" s="203">
        <f t="shared" si="75"/>
        <v>0.26315789473684209</v>
      </c>
      <c r="Q461" s="203">
        <f t="shared" si="76"/>
        <v>-1</v>
      </c>
      <c r="R461" s="203">
        <f t="shared" si="76"/>
        <v>-1</v>
      </c>
      <c r="S461" s="203" t="str">
        <f t="shared" si="77"/>
        <v/>
      </c>
    </row>
    <row r="462" spans="1:19" ht="16.5" thickTop="1" thickBot="1" x14ac:dyDescent="0.3">
      <c r="A462" s="204" t="s">
        <v>344</v>
      </c>
      <c r="B462" s="284">
        <v>19</v>
      </c>
      <c r="C462" s="205">
        <v>0</v>
      </c>
      <c r="D462" s="206">
        <f t="shared" si="70"/>
        <v>0</v>
      </c>
      <c r="E462" s="207">
        <v>0</v>
      </c>
      <c r="F462" s="205">
        <v>0</v>
      </c>
      <c r="G462" s="206" t="str">
        <f t="shared" si="71"/>
        <v/>
      </c>
      <c r="H462" s="206" t="str">
        <f t="shared" si="72"/>
        <v/>
      </c>
      <c r="I462" s="206" t="str">
        <f t="shared" si="72"/>
        <v/>
      </c>
      <c r="J462" s="208" t="str">
        <f t="shared" si="73"/>
        <v/>
      </c>
      <c r="K462" s="209">
        <v>38</v>
      </c>
      <c r="L462" s="205">
        <v>8</v>
      </c>
      <c r="M462" s="206">
        <f t="shared" si="74"/>
        <v>0.21052631578947367</v>
      </c>
      <c r="N462" s="207">
        <v>0</v>
      </c>
      <c r="O462" s="205">
        <v>0</v>
      </c>
      <c r="P462" s="206" t="str">
        <f t="shared" si="75"/>
        <v/>
      </c>
      <c r="Q462" s="206" t="str">
        <f t="shared" si="76"/>
        <v/>
      </c>
      <c r="R462" s="206" t="str">
        <f t="shared" si="76"/>
        <v/>
      </c>
      <c r="S462" s="208" t="str">
        <f t="shared" si="77"/>
        <v/>
      </c>
    </row>
    <row r="463" spans="1:19" ht="15" thickTop="1" thickBot="1" x14ac:dyDescent="0.3">
      <c r="A463" s="210" t="s">
        <v>352</v>
      </c>
      <c r="B463" s="210">
        <v>19</v>
      </c>
      <c r="C463" s="176">
        <v>0</v>
      </c>
      <c r="D463" s="203">
        <f t="shared" si="70"/>
        <v>0</v>
      </c>
      <c r="E463" s="176">
        <v>0</v>
      </c>
      <c r="F463" s="176">
        <v>0</v>
      </c>
      <c r="G463" s="203" t="str">
        <f t="shared" si="71"/>
        <v/>
      </c>
      <c r="H463" s="203" t="str">
        <f t="shared" si="72"/>
        <v/>
      </c>
      <c r="I463" s="203" t="str">
        <f t="shared" si="72"/>
        <v/>
      </c>
      <c r="J463" s="203" t="str">
        <f t="shared" si="73"/>
        <v/>
      </c>
      <c r="K463" s="176">
        <v>38</v>
      </c>
      <c r="L463" s="176">
        <v>8</v>
      </c>
      <c r="M463" s="203">
        <f t="shared" si="74"/>
        <v>0.21052631578947367</v>
      </c>
      <c r="N463" s="176">
        <v>0</v>
      </c>
      <c r="O463" s="176">
        <v>0</v>
      </c>
      <c r="P463" s="203" t="str">
        <f t="shared" si="75"/>
        <v/>
      </c>
      <c r="Q463" s="203" t="str">
        <f t="shared" si="76"/>
        <v/>
      </c>
      <c r="R463" s="203" t="str">
        <f t="shared" si="76"/>
        <v/>
      </c>
      <c r="S463" s="203" t="str">
        <f t="shared" si="77"/>
        <v/>
      </c>
    </row>
    <row r="464" spans="1:19" ht="16.5" thickTop="1" thickBot="1" x14ac:dyDescent="0.3">
      <c r="A464" s="204" t="s">
        <v>519</v>
      </c>
      <c r="B464" s="284">
        <v>0</v>
      </c>
      <c r="C464" s="205">
        <v>0</v>
      </c>
      <c r="D464" s="206" t="str">
        <f t="shared" si="70"/>
        <v/>
      </c>
      <c r="E464" s="207">
        <v>0</v>
      </c>
      <c r="F464" s="205">
        <v>0</v>
      </c>
      <c r="G464" s="206" t="str">
        <f t="shared" si="71"/>
        <v/>
      </c>
      <c r="H464" s="206" t="str">
        <f t="shared" si="72"/>
        <v/>
      </c>
      <c r="I464" s="206" t="str">
        <f t="shared" si="72"/>
        <v/>
      </c>
      <c r="J464" s="208" t="str">
        <f t="shared" si="73"/>
        <v/>
      </c>
      <c r="K464" s="209">
        <v>40</v>
      </c>
      <c r="L464" s="205">
        <v>8</v>
      </c>
      <c r="M464" s="206">
        <f t="shared" si="74"/>
        <v>0.2</v>
      </c>
      <c r="N464" s="207">
        <v>0</v>
      </c>
      <c r="O464" s="205">
        <v>0</v>
      </c>
      <c r="P464" s="206" t="str">
        <f t="shared" si="75"/>
        <v/>
      </c>
      <c r="Q464" s="206" t="str">
        <f t="shared" si="76"/>
        <v/>
      </c>
      <c r="R464" s="206" t="str">
        <f t="shared" si="76"/>
        <v/>
      </c>
      <c r="S464" s="208" t="str">
        <f t="shared" si="77"/>
        <v/>
      </c>
    </row>
    <row r="465" spans="1:19" ht="15" thickTop="1" thickBot="1" x14ac:dyDescent="0.3">
      <c r="A465" s="210" t="s">
        <v>352</v>
      </c>
      <c r="B465" s="210">
        <v>0</v>
      </c>
      <c r="C465" s="176">
        <v>0</v>
      </c>
      <c r="D465" s="203" t="str">
        <f t="shared" si="70"/>
        <v/>
      </c>
      <c r="E465" s="176">
        <v>0</v>
      </c>
      <c r="F465" s="176">
        <v>0</v>
      </c>
      <c r="G465" s="203" t="str">
        <f t="shared" si="71"/>
        <v/>
      </c>
      <c r="H465" s="203" t="str">
        <f t="shared" si="72"/>
        <v/>
      </c>
      <c r="I465" s="203" t="str">
        <f t="shared" si="72"/>
        <v/>
      </c>
      <c r="J465" s="203" t="str">
        <f t="shared" si="73"/>
        <v/>
      </c>
      <c r="K465" s="176">
        <v>40</v>
      </c>
      <c r="L465" s="176">
        <v>8</v>
      </c>
      <c r="M465" s="203">
        <f t="shared" si="74"/>
        <v>0.2</v>
      </c>
      <c r="N465" s="176">
        <v>0</v>
      </c>
      <c r="O465" s="176">
        <v>0</v>
      </c>
      <c r="P465" s="203" t="str">
        <f t="shared" si="75"/>
        <v/>
      </c>
      <c r="Q465" s="203" t="str">
        <f t="shared" si="76"/>
        <v/>
      </c>
      <c r="R465" s="203" t="str">
        <f t="shared" si="76"/>
        <v/>
      </c>
      <c r="S465" s="203" t="str">
        <f t="shared" si="77"/>
        <v/>
      </c>
    </row>
    <row r="466" spans="1:19" ht="16.5" thickTop="1" thickBot="1" x14ac:dyDescent="0.3">
      <c r="A466" s="204" t="s">
        <v>323</v>
      </c>
      <c r="B466" s="284">
        <v>0</v>
      </c>
      <c r="C466" s="205">
        <v>0</v>
      </c>
      <c r="D466" s="206" t="str">
        <f t="shared" si="70"/>
        <v/>
      </c>
      <c r="E466" s="207">
        <v>0</v>
      </c>
      <c r="F466" s="205">
        <v>0</v>
      </c>
      <c r="G466" s="206" t="str">
        <f t="shared" si="71"/>
        <v/>
      </c>
      <c r="H466" s="206" t="str">
        <f t="shared" si="72"/>
        <v/>
      </c>
      <c r="I466" s="206" t="str">
        <f t="shared" si="72"/>
        <v/>
      </c>
      <c r="J466" s="208" t="str">
        <f t="shared" si="73"/>
        <v/>
      </c>
      <c r="K466" s="209">
        <v>111</v>
      </c>
      <c r="L466" s="205">
        <v>106</v>
      </c>
      <c r="M466" s="206">
        <f t="shared" si="74"/>
        <v>0.95495495495495497</v>
      </c>
      <c r="N466" s="207">
        <v>2057</v>
      </c>
      <c r="O466" s="205">
        <v>1481</v>
      </c>
      <c r="P466" s="206">
        <f t="shared" si="75"/>
        <v>0.71998055420515317</v>
      </c>
      <c r="Q466" s="206">
        <f t="shared" si="76"/>
        <v>-0.9460379192999514</v>
      </c>
      <c r="R466" s="206">
        <f t="shared" si="76"/>
        <v>-0.9284267386900743</v>
      </c>
      <c r="S466" s="208">
        <f t="shared" si="77"/>
        <v>0.2349744007498018</v>
      </c>
    </row>
    <row r="467" spans="1:19" ht="15" thickTop="1" thickBot="1" x14ac:dyDescent="0.3">
      <c r="A467" s="210" t="s">
        <v>351</v>
      </c>
      <c r="B467" s="210">
        <v>0</v>
      </c>
      <c r="C467" s="176">
        <v>0</v>
      </c>
      <c r="D467" s="203" t="str">
        <f t="shared" si="70"/>
        <v/>
      </c>
      <c r="E467" s="176">
        <v>0</v>
      </c>
      <c r="F467" s="176">
        <v>0</v>
      </c>
      <c r="G467" s="203" t="str">
        <f t="shared" si="71"/>
        <v/>
      </c>
      <c r="H467" s="203" t="str">
        <f t="shared" si="72"/>
        <v/>
      </c>
      <c r="I467" s="203" t="str">
        <f t="shared" si="72"/>
        <v/>
      </c>
      <c r="J467" s="203" t="str">
        <f t="shared" si="73"/>
        <v/>
      </c>
      <c r="K467" s="176">
        <v>111</v>
      </c>
      <c r="L467" s="176">
        <v>106</v>
      </c>
      <c r="M467" s="203">
        <f t="shared" si="74"/>
        <v>0.95495495495495497</v>
      </c>
      <c r="N467" s="176">
        <v>2057</v>
      </c>
      <c r="O467" s="176">
        <v>1481</v>
      </c>
      <c r="P467" s="203">
        <f t="shared" si="75"/>
        <v>0.71998055420515317</v>
      </c>
      <c r="Q467" s="203">
        <f t="shared" si="76"/>
        <v>-0.9460379192999514</v>
      </c>
      <c r="R467" s="203">
        <f t="shared" si="76"/>
        <v>-0.9284267386900743</v>
      </c>
      <c r="S467" s="203">
        <f t="shared" si="77"/>
        <v>0.2349744007498018</v>
      </c>
    </row>
    <row r="468" spans="1:19" ht="16.5" thickTop="1" thickBot="1" x14ac:dyDescent="0.3">
      <c r="A468" s="204" t="s">
        <v>533</v>
      </c>
      <c r="B468" s="284">
        <v>0</v>
      </c>
      <c r="C468" s="205">
        <v>0</v>
      </c>
      <c r="D468" s="206" t="str">
        <f t="shared" si="70"/>
        <v/>
      </c>
      <c r="E468" s="207">
        <v>0</v>
      </c>
      <c r="F468" s="205">
        <v>0</v>
      </c>
      <c r="G468" s="206" t="str">
        <f t="shared" si="71"/>
        <v/>
      </c>
      <c r="H468" s="206" t="str">
        <f t="shared" si="72"/>
        <v/>
      </c>
      <c r="I468" s="206" t="str">
        <f t="shared" si="72"/>
        <v/>
      </c>
      <c r="J468" s="208" t="str">
        <f t="shared" si="73"/>
        <v/>
      </c>
      <c r="K468" s="209">
        <v>0</v>
      </c>
      <c r="L468" s="205">
        <v>0</v>
      </c>
      <c r="M468" s="206" t="str">
        <f t="shared" si="74"/>
        <v/>
      </c>
      <c r="N468" s="207">
        <v>122</v>
      </c>
      <c r="O468" s="205">
        <v>98</v>
      </c>
      <c r="P468" s="206">
        <f t="shared" si="75"/>
        <v>0.80327868852459017</v>
      </c>
      <c r="Q468" s="206">
        <f t="shared" si="76"/>
        <v>-1</v>
      </c>
      <c r="R468" s="206">
        <f t="shared" si="76"/>
        <v>-1</v>
      </c>
      <c r="S468" s="208" t="str">
        <f t="shared" si="77"/>
        <v/>
      </c>
    </row>
    <row r="469" spans="1:19" ht="15" thickTop="1" thickBot="1" x14ac:dyDescent="0.3">
      <c r="A469" s="210" t="s">
        <v>354</v>
      </c>
      <c r="B469" s="210">
        <v>0</v>
      </c>
      <c r="C469" s="176">
        <v>0</v>
      </c>
      <c r="D469" s="203" t="str">
        <f t="shared" si="70"/>
        <v/>
      </c>
      <c r="E469" s="176">
        <v>0</v>
      </c>
      <c r="F469" s="176">
        <v>0</v>
      </c>
      <c r="G469" s="203" t="str">
        <f t="shared" si="71"/>
        <v/>
      </c>
      <c r="H469" s="203" t="str">
        <f t="shared" si="72"/>
        <v/>
      </c>
      <c r="I469" s="203" t="str">
        <f t="shared" si="72"/>
        <v/>
      </c>
      <c r="J469" s="203" t="str">
        <f t="shared" si="73"/>
        <v/>
      </c>
      <c r="K469" s="176">
        <v>0</v>
      </c>
      <c r="L469" s="176">
        <v>0</v>
      </c>
      <c r="M469" s="203" t="str">
        <f t="shared" si="74"/>
        <v/>
      </c>
      <c r="N469" s="176">
        <v>122</v>
      </c>
      <c r="O469" s="176">
        <v>98</v>
      </c>
      <c r="P469" s="203">
        <f t="shared" si="75"/>
        <v>0.80327868852459017</v>
      </c>
      <c r="Q469" s="203">
        <f t="shared" si="76"/>
        <v>-1</v>
      </c>
      <c r="R469" s="203">
        <f t="shared" si="76"/>
        <v>-1</v>
      </c>
      <c r="S469" s="203" t="str">
        <f t="shared" si="77"/>
        <v/>
      </c>
    </row>
    <row r="470" spans="1:19" ht="16.5" thickTop="1" thickBot="1" x14ac:dyDescent="0.3">
      <c r="A470" s="204" t="s">
        <v>475</v>
      </c>
      <c r="B470" s="284">
        <v>0</v>
      </c>
      <c r="C470" s="205">
        <v>0</v>
      </c>
      <c r="D470" s="206" t="str">
        <f t="shared" si="70"/>
        <v/>
      </c>
      <c r="E470" s="207">
        <v>0</v>
      </c>
      <c r="F470" s="205">
        <v>0</v>
      </c>
      <c r="G470" s="206" t="str">
        <f t="shared" si="71"/>
        <v/>
      </c>
      <c r="H470" s="206" t="str">
        <f t="shared" si="72"/>
        <v/>
      </c>
      <c r="I470" s="206" t="str">
        <f t="shared" si="72"/>
        <v/>
      </c>
      <c r="J470" s="208" t="str">
        <f t="shared" si="73"/>
        <v/>
      </c>
      <c r="K470" s="209">
        <v>6528</v>
      </c>
      <c r="L470" s="205">
        <v>4613</v>
      </c>
      <c r="M470" s="206">
        <f t="shared" si="74"/>
        <v>0.70664828431372551</v>
      </c>
      <c r="N470" s="207">
        <v>0</v>
      </c>
      <c r="O470" s="205">
        <v>0</v>
      </c>
      <c r="P470" s="206" t="str">
        <f t="shared" si="75"/>
        <v/>
      </c>
      <c r="Q470" s="206" t="str">
        <f t="shared" si="76"/>
        <v/>
      </c>
      <c r="R470" s="206" t="str">
        <f t="shared" si="76"/>
        <v/>
      </c>
      <c r="S470" s="208" t="str">
        <f t="shared" si="77"/>
        <v/>
      </c>
    </row>
    <row r="471" spans="1:19" ht="15" thickTop="1" thickBot="1" x14ac:dyDescent="0.3">
      <c r="A471" s="210" t="s">
        <v>98</v>
      </c>
      <c r="B471" s="210">
        <v>0</v>
      </c>
      <c r="C471" s="176">
        <v>0</v>
      </c>
      <c r="D471" s="203" t="str">
        <f t="shared" si="70"/>
        <v/>
      </c>
      <c r="E471" s="176">
        <v>0</v>
      </c>
      <c r="F471" s="176">
        <v>0</v>
      </c>
      <c r="G471" s="203" t="str">
        <f t="shared" si="71"/>
        <v/>
      </c>
      <c r="H471" s="203" t="str">
        <f t="shared" si="72"/>
        <v/>
      </c>
      <c r="I471" s="203" t="str">
        <f t="shared" si="72"/>
        <v/>
      </c>
      <c r="J471" s="203" t="str">
        <f t="shared" si="73"/>
        <v/>
      </c>
      <c r="K471" s="176">
        <v>6528</v>
      </c>
      <c r="L471" s="176">
        <v>4613</v>
      </c>
      <c r="M471" s="203">
        <f t="shared" si="74"/>
        <v>0.70664828431372551</v>
      </c>
      <c r="N471" s="176">
        <v>0</v>
      </c>
      <c r="O471" s="176">
        <v>0</v>
      </c>
      <c r="P471" s="203" t="str">
        <f t="shared" si="75"/>
        <v/>
      </c>
      <c r="Q471" s="203" t="str">
        <f t="shared" si="76"/>
        <v/>
      </c>
      <c r="R471" s="203" t="str">
        <f t="shared" si="76"/>
        <v/>
      </c>
      <c r="S471" s="203" t="str">
        <f t="shared" si="77"/>
        <v/>
      </c>
    </row>
    <row r="472" spans="1:19" ht="16.5" thickTop="1" thickBot="1" x14ac:dyDescent="0.3">
      <c r="A472" s="204" t="s">
        <v>516</v>
      </c>
      <c r="B472" s="284">
        <v>0</v>
      </c>
      <c r="C472" s="205">
        <v>0</v>
      </c>
      <c r="D472" s="206" t="str">
        <f t="shared" si="70"/>
        <v/>
      </c>
      <c r="E472" s="207">
        <v>0</v>
      </c>
      <c r="F472" s="205">
        <v>0</v>
      </c>
      <c r="G472" s="206" t="str">
        <f t="shared" si="71"/>
        <v/>
      </c>
      <c r="H472" s="206" t="str">
        <f t="shared" si="72"/>
        <v/>
      </c>
      <c r="I472" s="206" t="str">
        <f t="shared" si="72"/>
        <v/>
      </c>
      <c r="J472" s="208" t="str">
        <f t="shared" si="73"/>
        <v/>
      </c>
      <c r="K472" s="209">
        <v>19</v>
      </c>
      <c r="L472" s="205">
        <v>0</v>
      </c>
      <c r="M472" s="206">
        <f t="shared" si="74"/>
        <v>0</v>
      </c>
      <c r="N472" s="207">
        <v>19</v>
      </c>
      <c r="O472" s="205">
        <v>5</v>
      </c>
      <c r="P472" s="206">
        <f t="shared" si="75"/>
        <v>0.26315789473684209</v>
      </c>
      <c r="Q472" s="206">
        <f t="shared" si="76"/>
        <v>0</v>
      </c>
      <c r="R472" s="206">
        <f t="shared" si="76"/>
        <v>-1</v>
      </c>
      <c r="S472" s="208">
        <f t="shared" si="77"/>
        <v>-0.26315789473684209</v>
      </c>
    </row>
    <row r="473" spans="1:19" ht="14.25" thickTop="1" x14ac:dyDescent="0.25">
      <c r="A473" s="210" t="s">
        <v>352</v>
      </c>
      <c r="B473" s="210">
        <v>0</v>
      </c>
      <c r="C473" s="176">
        <v>0</v>
      </c>
      <c r="D473" s="203" t="str">
        <f t="shared" si="70"/>
        <v/>
      </c>
      <c r="E473" s="176">
        <v>0</v>
      </c>
      <c r="F473" s="176">
        <v>0</v>
      </c>
      <c r="G473" s="203" t="str">
        <f t="shared" si="71"/>
        <v/>
      </c>
      <c r="H473" s="203" t="str">
        <f t="shared" si="72"/>
        <v/>
      </c>
      <c r="I473" s="203" t="str">
        <f t="shared" si="72"/>
        <v/>
      </c>
      <c r="J473" s="203" t="str">
        <f t="shared" si="73"/>
        <v/>
      </c>
      <c r="K473" s="176">
        <v>19</v>
      </c>
      <c r="L473" s="176">
        <v>0</v>
      </c>
      <c r="M473" s="203">
        <f t="shared" si="74"/>
        <v>0</v>
      </c>
      <c r="N473" s="176">
        <v>0</v>
      </c>
      <c r="O473" s="176">
        <v>0</v>
      </c>
      <c r="P473" s="203" t="str">
        <f t="shared" si="75"/>
        <v/>
      </c>
      <c r="Q473" s="203" t="str">
        <f t="shared" si="76"/>
        <v/>
      </c>
      <c r="R473" s="203" t="str">
        <f t="shared" si="76"/>
        <v/>
      </c>
      <c r="S473" s="203" t="str">
        <f t="shared" si="77"/>
        <v/>
      </c>
    </row>
    <row r="474" spans="1:19" ht="14.25" thickBot="1" x14ac:dyDescent="0.3">
      <c r="A474" s="210" t="s">
        <v>353</v>
      </c>
      <c r="B474" s="210">
        <v>0</v>
      </c>
      <c r="C474" s="176">
        <v>0</v>
      </c>
      <c r="D474" s="203" t="str">
        <f t="shared" si="70"/>
        <v/>
      </c>
      <c r="E474" s="176">
        <v>0</v>
      </c>
      <c r="F474" s="176">
        <v>0</v>
      </c>
      <c r="G474" s="203" t="str">
        <f t="shared" si="71"/>
        <v/>
      </c>
      <c r="H474" s="203" t="str">
        <f t="shared" si="72"/>
        <v/>
      </c>
      <c r="I474" s="203" t="str">
        <f t="shared" si="72"/>
        <v/>
      </c>
      <c r="J474" s="203" t="str">
        <f t="shared" si="73"/>
        <v/>
      </c>
      <c r="K474" s="176">
        <v>0</v>
      </c>
      <c r="L474" s="176">
        <v>0</v>
      </c>
      <c r="M474" s="203" t="str">
        <f t="shared" si="74"/>
        <v/>
      </c>
      <c r="N474" s="176">
        <v>19</v>
      </c>
      <c r="O474" s="176">
        <v>5</v>
      </c>
      <c r="P474" s="203">
        <f t="shared" si="75"/>
        <v>0.26315789473684209</v>
      </c>
      <c r="Q474" s="203">
        <f t="shared" si="76"/>
        <v>-1</v>
      </c>
      <c r="R474" s="203">
        <f t="shared" si="76"/>
        <v>-1</v>
      </c>
      <c r="S474" s="203" t="str">
        <f t="shared" si="77"/>
        <v/>
      </c>
    </row>
    <row r="475" spans="1:19" ht="16.5" thickTop="1" thickBot="1" x14ac:dyDescent="0.3">
      <c r="A475" s="204" t="s">
        <v>481</v>
      </c>
      <c r="B475" s="284">
        <v>0</v>
      </c>
      <c r="C475" s="205">
        <v>0</v>
      </c>
      <c r="D475" s="206" t="str">
        <f t="shared" si="70"/>
        <v/>
      </c>
      <c r="E475" s="207">
        <v>0</v>
      </c>
      <c r="F475" s="205">
        <v>0</v>
      </c>
      <c r="G475" s="206" t="str">
        <f t="shared" si="71"/>
        <v/>
      </c>
      <c r="H475" s="206" t="str">
        <f t="shared" si="72"/>
        <v/>
      </c>
      <c r="I475" s="206" t="str">
        <f t="shared" si="72"/>
        <v/>
      </c>
      <c r="J475" s="208" t="str">
        <f t="shared" si="73"/>
        <v/>
      </c>
      <c r="K475" s="209">
        <v>288</v>
      </c>
      <c r="L475" s="205">
        <v>70</v>
      </c>
      <c r="M475" s="206">
        <f t="shared" si="74"/>
        <v>0.24305555555555555</v>
      </c>
      <c r="N475" s="207">
        <v>0</v>
      </c>
      <c r="O475" s="205">
        <v>0</v>
      </c>
      <c r="P475" s="206" t="str">
        <f t="shared" si="75"/>
        <v/>
      </c>
      <c r="Q475" s="206" t="str">
        <f t="shared" si="76"/>
        <v/>
      </c>
      <c r="R475" s="206" t="str">
        <f t="shared" si="76"/>
        <v/>
      </c>
      <c r="S475" s="208" t="str">
        <f t="shared" si="77"/>
        <v/>
      </c>
    </row>
    <row r="476" spans="1:19" ht="15" thickTop="1" thickBot="1" x14ac:dyDescent="0.3">
      <c r="A476" s="210" t="s">
        <v>350</v>
      </c>
      <c r="B476" s="210">
        <v>0</v>
      </c>
      <c r="C476" s="176">
        <v>0</v>
      </c>
      <c r="D476" s="203" t="str">
        <f t="shared" si="70"/>
        <v/>
      </c>
      <c r="E476" s="176">
        <v>0</v>
      </c>
      <c r="F476" s="176">
        <v>0</v>
      </c>
      <c r="G476" s="203" t="str">
        <f t="shared" si="71"/>
        <v/>
      </c>
      <c r="H476" s="203" t="str">
        <f t="shared" si="72"/>
        <v/>
      </c>
      <c r="I476" s="203" t="str">
        <f t="shared" si="72"/>
        <v/>
      </c>
      <c r="J476" s="203" t="str">
        <f t="shared" si="73"/>
        <v/>
      </c>
      <c r="K476" s="176">
        <v>288</v>
      </c>
      <c r="L476" s="176">
        <v>70</v>
      </c>
      <c r="M476" s="203">
        <f t="shared" si="74"/>
        <v>0.24305555555555555</v>
      </c>
      <c r="N476" s="176">
        <v>0</v>
      </c>
      <c r="O476" s="176">
        <v>0</v>
      </c>
      <c r="P476" s="203" t="str">
        <f t="shared" si="75"/>
        <v/>
      </c>
      <c r="Q476" s="203" t="str">
        <f t="shared" si="76"/>
        <v/>
      </c>
      <c r="R476" s="203" t="str">
        <f t="shared" si="76"/>
        <v/>
      </c>
      <c r="S476" s="203" t="str">
        <f t="shared" si="77"/>
        <v/>
      </c>
    </row>
    <row r="477" spans="1:19" ht="16.5" thickTop="1" thickBot="1" x14ac:dyDescent="0.3">
      <c r="A477" s="204" t="s">
        <v>398</v>
      </c>
      <c r="B477" s="284">
        <v>0</v>
      </c>
      <c r="C477" s="205">
        <v>0</v>
      </c>
      <c r="D477" s="206" t="str">
        <f t="shared" si="70"/>
        <v/>
      </c>
      <c r="E477" s="207">
        <v>0</v>
      </c>
      <c r="F477" s="205">
        <v>0</v>
      </c>
      <c r="G477" s="206" t="str">
        <f t="shared" si="71"/>
        <v/>
      </c>
      <c r="H477" s="206" t="str">
        <f t="shared" si="72"/>
        <v/>
      </c>
      <c r="I477" s="206" t="str">
        <f t="shared" si="72"/>
        <v/>
      </c>
      <c r="J477" s="208" t="str">
        <f t="shared" si="73"/>
        <v/>
      </c>
      <c r="K477" s="209">
        <v>152</v>
      </c>
      <c r="L477" s="205">
        <v>51</v>
      </c>
      <c r="M477" s="206">
        <f t="shared" si="74"/>
        <v>0.33552631578947367</v>
      </c>
      <c r="N477" s="207">
        <v>106</v>
      </c>
      <c r="O477" s="205">
        <v>51</v>
      </c>
      <c r="P477" s="206">
        <f t="shared" si="75"/>
        <v>0.48113207547169812</v>
      </c>
      <c r="Q477" s="206">
        <f t="shared" si="76"/>
        <v>0.4339622641509433</v>
      </c>
      <c r="R477" s="206">
        <f t="shared" si="76"/>
        <v>0</v>
      </c>
      <c r="S477" s="208">
        <f t="shared" si="77"/>
        <v>-0.14560575968222444</v>
      </c>
    </row>
    <row r="478" spans="1:19" ht="15" thickTop="1" thickBot="1" x14ac:dyDescent="0.3">
      <c r="A478" s="210" t="s">
        <v>352</v>
      </c>
      <c r="B478" s="210">
        <v>0</v>
      </c>
      <c r="C478" s="176">
        <v>0</v>
      </c>
      <c r="D478" s="203" t="str">
        <f t="shared" si="70"/>
        <v/>
      </c>
      <c r="E478" s="176">
        <v>0</v>
      </c>
      <c r="F478" s="176">
        <v>0</v>
      </c>
      <c r="G478" s="203" t="str">
        <f t="shared" si="71"/>
        <v/>
      </c>
      <c r="H478" s="203" t="str">
        <f t="shared" si="72"/>
        <v/>
      </c>
      <c r="I478" s="203" t="str">
        <f t="shared" si="72"/>
        <v/>
      </c>
      <c r="J478" s="203" t="str">
        <f t="shared" si="73"/>
        <v/>
      </c>
      <c r="K478" s="176">
        <v>152</v>
      </c>
      <c r="L478" s="176">
        <v>51</v>
      </c>
      <c r="M478" s="203">
        <f t="shared" si="74"/>
        <v>0.33552631578947367</v>
      </c>
      <c r="N478" s="176">
        <v>106</v>
      </c>
      <c r="O478" s="176">
        <v>51</v>
      </c>
      <c r="P478" s="203">
        <f t="shared" si="75"/>
        <v>0.48113207547169812</v>
      </c>
      <c r="Q478" s="203">
        <f t="shared" si="76"/>
        <v>0.4339622641509433</v>
      </c>
      <c r="R478" s="203">
        <f t="shared" si="76"/>
        <v>0</v>
      </c>
      <c r="S478" s="203">
        <f t="shared" si="77"/>
        <v>-0.14560575968222444</v>
      </c>
    </row>
    <row r="479" spans="1:19" ht="16.5" thickTop="1" thickBot="1" x14ac:dyDescent="0.3">
      <c r="A479" s="204" t="s">
        <v>488</v>
      </c>
      <c r="B479" s="284">
        <v>0</v>
      </c>
      <c r="C479" s="205">
        <v>0</v>
      </c>
      <c r="D479" s="206" t="str">
        <f t="shared" si="70"/>
        <v/>
      </c>
      <c r="E479" s="207">
        <v>174</v>
      </c>
      <c r="F479" s="205">
        <v>171</v>
      </c>
      <c r="G479" s="206">
        <f t="shared" si="71"/>
        <v>0.98275862068965514</v>
      </c>
      <c r="H479" s="206">
        <f t="shared" si="72"/>
        <v>-1</v>
      </c>
      <c r="I479" s="206">
        <f t="shared" si="72"/>
        <v>-1</v>
      </c>
      <c r="J479" s="208" t="str">
        <f t="shared" si="73"/>
        <v/>
      </c>
      <c r="K479" s="209">
        <v>26393</v>
      </c>
      <c r="L479" s="205">
        <v>22319</v>
      </c>
      <c r="M479" s="206">
        <f t="shared" si="74"/>
        <v>0.84564088962982609</v>
      </c>
      <c r="N479" s="207">
        <v>174</v>
      </c>
      <c r="O479" s="205">
        <v>171</v>
      </c>
      <c r="P479" s="206">
        <f t="shared" si="75"/>
        <v>0.98275862068965514</v>
      </c>
      <c r="Q479" s="206">
        <f t="shared" si="76"/>
        <v>150.68390804597701</v>
      </c>
      <c r="R479" s="206">
        <f t="shared" si="76"/>
        <v>129.5204678362573</v>
      </c>
      <c r="S479" s="208">
        <f t="shared" si="77"/>
        <v>-0.13711773105982905</v>
      </c>
    </row>
    <row r="480" spans="1:19" ht="14.25" thickTop="1" x14ac:dyDescent="0.25">
      <c r="A480" s="210" t="s">
        <v>84</v>
      </c>
      <c r="B480" s="210">
        <v>0</v>
      </c>
      <c r="C480" s="176">
        <v>0</v>
      </c>
      <c r="D480" s="203" t="str">
        <f t="shared" si="70"/>
        <v/>
      </c>
      <c r="E480" s="176">
        <v>0</v>
      </c>
      <c r="F480" s="176">
        <v>0</v>
      </c>
      <c r="G480" s="203" t="str">
        <f t="shared" si="71"/>
        <v/>
      </c>
      <c r="H480" s="203" t="str">
        <f t="shared" si="72"/>
        <v/>
      </c>
      <c r="I480" s="203" t="str">
        <f t="shared" si="72"/>
        <v/>
      </c>
      <c r="J480" s="203" t="str">
        <f t="shared" si="73"/>
        <v/>
      </c>
      <c r="K480" s="176">
        <v>26393</v>
      </c>
      <c r="L480" s="176">
        <v>22319</v>
      </c>
      <c r="M480" s="203">
        <f t="shared" si="74"/>
        <v>0.84564088962982609</v>
      </c>
      <c r="N480" s="176">
        <v>0</v>
      </c>
      <c r="O480" s="176">
        <v>0</v>
      </c>
      <c r="P480" s="203" t="str">
        <f t="shared" si="75"/>
        <v/>
      </c>
      <c r="Q480" s="203" t="str">
        <f t="shared" si="76"/>
        <v/>
      </c>
      <c r="R480" s="203" t="str">
        <f t="shared" si="76"/>
        <v/>
      </c>
      <c r="S480" s="203" t="str">
        <f t="shared" si="77"/>
        <v/>
      </c>
    </row>
    <row r="481" spans="1:19" ht="14.25" thickBot="1" x14ac:dyDescent="0.3">
      <c r="A481" s="210" t="s">
        <v>103</v>
      </c>
      <c r="B481" s="210">
        <v>0</v>
      </c>
      <c r="C481" s="176">
        <v>0</v>
      </c>
      <c r="D481" s="203" t="str">
        <f t="shared" si="70"/>
        <v/>
      </c>
      <c r="E481" s="176">
        <v>174</v>
      </c>
      <c r="F481" s="176">
        <v>171</v>
      </c>
      <c r="G481" s="203">
        <f t="shared" si="71"/>
        <v>0.98275862068965514</v>
      </c>
      <c r="H481" s="203">
        <f t="shared" si="72"/>
        <v>-1</v>
      </c>
      <c r="I481" s="203">
        <f t="shared" si="72"/>
        <v>-1</v>
      </c>
      <c r="J481" s="203" t="str">
        <f t="shared" si="73"/>
        <v/>
      </c>
      <c r="K481" s="176">
        <v>0</v>
      </c>
      <c r="L481" s="176">
        <v>0</v>
      </c>
      <c r="M481" s="203" t="str">
        <f t="shared" si="74"/>
        <v/>
      </c>
      <c r="N481" s="176">
        <v>174</v>
      </c>
      <c r="O481" s="176">
        <v>171</v>
      </c>
      <c r="P481" s="203">
        <f t="shared" si="75"/>
        <v>0.98275862068965514</v>
      </c>
      <c r="Q481" s="203">
        <f t="shared" si="76"/>
        <v>-1</v>
      </c>
      <c r="R481" s="203">
        <f t="shared" si="76"/>
        <v>-1</v>
      </c>
      <c r="S481" s="203" t="str">
        <f t="shared" si="77"/>
        <v/>
      </c>
    </row>
    <row r="482" spans="1:19" ht="16.5" thickTop="1" thickBot="1" x14ac:dyDescent="0.3">
      <c r="A482" s="204" t="s">
        <v>507</v>
      </c>
      <c r="B482" s="284">
        <v>0</v>
      </c>
      <c r="C482" s="205">
        <v>0</v>
      </c>
      <c r="D482" s="206" t="str">
        <f t="shared" si="70"/>
        <v/>
      </c>
      <c r="E482" s="207">
        <v>0</v>
      </c>
      <c r="F482" s="205">
        <v>0</v>
      </c>
      <c r="G482" s="206" t="str">
        <f t="shared" si="71"/>
        <v/>
      </c>
      <c r="H482" s="206" t="str">
        <f t="shared" si="72"/>
        <v/>
      </c>
      <c r="I482" s="206" t="str">
        <f t="shared" si="72"/>
        <v/>
      </c>
      <c r="J482" s="208" t="str">
        <f t="shared" si="73"/>
        <v/>
      </c>
      <c r="K482" s="209">
        <v>19</v>
      </c>
      <c r="L482" s="205">
        <v>12</v>
      </c>
      <c r="M482" s="206">
        <f t="shared" si="74"/>
        <v>0.63157894736842102</v>
      </c>
      <c r="N482" s="207">
        <v>0</v>
      </c>
      <c r="O482" s="205">
        <v>0</v>
      </c>
      <c r="P482" s="206" t="str">
        <f t="shared" si="75"/>
        <v/>
      </c>
      <c r="Q482" s="206" t="str">
        <f t="shared" si="76"/>
        <v/>
      </c>
      <c r="R482" s="206" t="str">
        <f t="shared" si="76"/>
        <v/>
      </c>
      <c r="S482" s="208" t="str">
        <f t="shared" si="77"/>
        <v/>
      </c>
    </row>
    <row r="483" spans="1:19" ht="15" thickTop="1" thickBot="1" x14ac:dyDescent="0.3">
      <c r="A483" s="210" t="s">
        <v>352</v>
      </c>
      <c r="B483" s="210">
        <v>0</v>
      </c>
      <c r="C483" s="176">
        <v>0</v>
      </c>
      <c r="D483" s="203" t="str">
        <f t="shared" si="70"/>
        <v/>
      </c>
      <c r="E483" s="176">
        <v>0</v>
      </c>
      <c r="F483" s="176">
        <v>0</v>
      </c>
      <c r="G483" s="203" t="str">
        <f t="shared" si="71"/>
        <v/>
      </c>
      <c r="H483" s="203" t="str">
        <f t="shared" si="72"/>
        <v/>
      </c>
      <c r="I483" s="203" t="str">
        <f t="shared" si="72"/>
        <v/>
      </c>
      <c r="J483" s="203" t="str">
        <f t="shared" si="73"/>
        <v/>
      </c>
      <c r="K483" s="176">
        <v>19</v>
      </c>
      <c r="L483" s="176">
        <v>12</v>
      </c>
      <c r="M483" s="203">
        <f t="shared" si="74"/>
        <v>0.63157894736842102</v>
      </c>
      <c r="N483" s="176">
        <v>0</v>
      </c>
      <c r="O483" s="176">
        <v>0</v>
      </c>
      <c r="P483" s="203" t="str">
        <f t="shared" si="75"/>
        <v/>
      </c>
      <c r="Q483" s="203" t="str">
        <f t="shared" si="76"/>
        <v/>
      </c>
      <c r="R483" s="203" t="str">
        <f t="shared" si="76"/>
        <v/>
      </c>
      <c r="S483" s="203" t="str">
        <f t="shared" si="77"/>
        <v/>
      </c>
    </row>
    <row r="484" spans="1:19" ht="16.5" thickTop="1" thickBot="1" x14ac:dyDescent="0.3">
      <c r="A484" s="204" t="s">
        <v>409</v>
      </c>
      <c r="B484" s="284">
        <v>0</v>
      </c>
      <c r="C484" s="205">
        <v>0</v>
      </c>
      <c r="D484" s="206" t="str">
        <f t="shared" si="70"/>
        <v/>
      </c>
      <c r="E484" s="207">
        <v>0</v>
      </c>
      <c r="F484" s="205">
        <v>0</v>
      </c>
      <c r="G484" s="206" t="str">
        <f t="shared" si="71"/>
        <v/>
      </c>
      <c r="H484" s="206" t="str">
        <f t="shared" si="72"/>
        <v/>
      </c>
      <c r="I484" s="206" t="str">
        <f t="shared" si="72"/>
        <v/>
      </c>
      <c r="J484" s="208" t="str">
        <f t="shared" si="73"/>
        <v/>
      </c>
      <c r="K484" s="209">
        <v>0</v>
      </c>
      <c r="L484" s="205">
        <v>0</v>
      </c>
      <c r="M484" s="206" t="str">
        <f t="shared" si="74"/>
        <v/>
      </c>
      <c r="N484" s="207">
        <v>152</v>
      </c>
      <c r="O484" s="205">
        <v>47</v>
      </c>
      <c r="P484" s="206">
        <f t="shared" si="75"/>
        <v>0.30921052631578949</v>
      </c>
      <c r="Q484" s="206">
        <f t="shared" si="76"/>
        <v>-1</v>
      </c>
      <c r="R484" s="206">
        <f t="shared" si="76"/>
        <v>-1</v>
      </c>
      <c r="S484" s="208" t="str">
        <f t="shared" si="77"/>
        <v/>
      </c>
    </row>
    <row r="485" spans="1:19" ht="14.25" thickTop="1" x14ac:dyDescent="0.25">
      <c r="A485" s="210" t="s">
        <v>352</v>
      </c>
      <c r="B485" s="210">
        <v>0</v>
      </c>
      <c r="C485" s="176">
        <v>0</v>
      </c>
      <c r="D485" s="203" t="str">
        <f t="shared" si="70"/>
        <v/>
      </c>
      <c r="E485" s="176">
        <v>0</v>
      </c>
      <c r="F485" s="176">
        <v>0</v>
      </c>
      <c r="G485" s="203" t="str">
        <f t="shared" si="71"/>
        <v/>
      </c>
      <c r="H485" s="203" t="str">
        <f t="shared" si="72"/>
        <v/>
      </c>
      <c r="I485" s="203" t="str">
        <f t="shared" si="72"/>
        <v/>
      </c>
      <c r="J485" s="203" t="str">
        <f t="shared" si="73"/>
        <v/>
      </c>
      <c r="K485" s="176">
        <v>0</v>
      </c>
      <c r="L485" s="176">
        <v>0</v>
      </c>
      <c r="M485" s="203" t="str">
        <f t="shared" si="74"/>
        <v/>
      </c>
      <c r="N485" s="176">
        <v>19</v>
      </c>
      <c r="O485" s="176">
        <v>9</v>
      </c>
      <c r="P485" s="203">
        <f t="shared" si="75"/>
        <v>0.47368421052631576</v>
      </c>
      <c r="Q485" s="203">
        <f t="shared" si="76"/>
        <v>-1</v>
      </c>
      <c r="R485" s="203">
        <f t="shared" si="76"/>
        <v>-1</v>
      </c>
      <c r="S485" s="203" t="str">
        <f t="shared" si="77"/>
        <v/>
      </c>
    </row>
    <row r="486" spans="1:19" ht="14.25" thickBot="1" x14ac:dyDescent="0.3">
      <c r="A486" s="210" t="s">
        <v>353</v>
      </c>
      <c r="B486" s="210">
        <v>0</v>
      </c>
      <c r="C486" s="176">
        <v>0</v>
      </c>
      <c r="D486" s="203" t="str">
        <f t="shared" si="70"/>
        <v/>
      </c>
      <c r="E486" s="176">
        <v>0</v>
      </c>
      <c r="F486" s="176">
        <v>0</v>
      </c>
      <c r="G486" s="203" t="str">
        <f t="shared" si="71"/>
        <v/>
      </c>
      <c r="H486" s="203" t="str">
        <f t="shared" si="72"/>
        <v/>
      </c>
      <c r="I486" s="203" t="str">
        <f t="shared" si="72"/>
        <v/>
      </c>
      <c r="J486" s="203" t="str">
        <f t="shared" si="73"/>
        <v/>
      </c>
      <c r="K486" s="176">
        <v>0</v>
      </c>
      <c r="L486" s="176">
        <v>0</v>
      </c>
      <c r="M486" s="203" t="str">
        <f t="shared" si="74"/>
        <v/>
      </c>
      <c r="N486" s="176">
        <v>133</v>
      </c>
      <c r="O486" s="176">
        <v>38</v>
      </c>
      <c r="P486" s="203">
        <f t="shared" si="75"/>
        <v>0.2857142857142857</v>
      </c>
      <c r="Q486" s="203">
        <f t="shared" si="76"/>
        <v>-1</v>
      </c>
      <c r="R486" s="203">
        <f t="shared" si="76"/>
        <v>-1</v>
      </c>
      <c r="S486" s="203" t="str">
        <f t="shared" si="77"/>
        <v/>
      </c>
    </row>
    <row r="487" spans="1:19" ht="16.5" thickTop="1" thickBot="1" x14ac:dyDescent="0.3">
      <c r="A487" s="204" t="s">
        <v>406</v>
      </c>
      <c r="B487" s="284">
        <v>0</v>
      </c>
      <c r="C487" s="205">
        <v>0</v>
      </c>
      <c r="D487" s="206" t="str">
        <f t="shared" si="70"/>
        <v/>
      </c>
      <c r="E487" s="207">
        <v>19</v>
      </c>
      <c r="F487" s="205">
        <v>0</v>
      </c>
      <c r="G487" s="206">
        <f t="shared" si="71"/>
        <v>0</v>
      </c>
      <c r="H487" s="206">
        <f t="shared" si="72"/>
        <v>-1</v>
      </c>
      <c r="I487" s="206" t="str">
        <f t="shared" si="72"/>
        <v/>
      </c>
      <c r="J487" s="208" t="str">
        <f t="shared" si="73"/>
        <v/>
      </c>
      <c r="K487" s="209">
        <v>0</v>
      </c>
      <c r="L487" s="205">
        <v>0</v>
      </c>
      <c r="M487" s="206" t="str">
        <f t="shared" si="74"/>
        <v/>
      </c>
      <c r="N487" s="207">
        <v>57</v>
      </c>
      <c r="O487" s="205">
        <v>10</v>
      </c>
      <c r="P487" s="206">
        <f t="shared" si="75"/>
        <v>0.17543859649122806</v>
      </c>
      <c r="Q487" s="206">
        <f t="shared" si="76"/>
        <v>-1</v>
      </c>
      <c r="R487" s="206">
        <f t="shared" si="76"/>
        <v>-1</v>
      </c>
      <c r="S487" s="208" t="str">
        <f t="shared" si="77"/>
        <v/>
      </c>
    </row>
    <row r="488" spans="1:19" ht="14.25" thickTop="1" x14ac:dyDescent="0.25">
      <c r="A488" s="210" t="s">
        <v>352</v>
      </c>
      <c r="B488" s="210">
        <v>0</v>
      </c>
      <c r="C488" s="176">
        <v>0</v>
      </c>
      <c r="D488" s="203" t="str">
        <f t="shared" si="70"/>
        <v/>
      </c>
      <c r="E488" s="176">
        <v>0</v>
      </c>
      <c r="F488" s="176">
        <v>0</v>
      </c>
      <c r="G488" s="203" t="str">
        <f t="shared" si="71"/>
        <v/>
      </c>
      <c r="H488" s="203" t="str">
        <f t="shared" si="72"/>
        <v/>
      </c>
      <c r="I488" s="203" t="str">
        <f t="shared" si="72"/>
        <v/>
      </c>
      <c r="J488" s="203" t="str">
        <f t="shared" si="73"/>
        <v/>
      </c>
      <c r="K488" s="176">
        <v>0</v>
      </c>
      <c r="L488" s="176">
        <v>0</v>
      </c>
      <c r="M488" s="203" t="str">
        <f t="shared" si="74"/>
        <v/>
      </c>
      <c r="N488" s="176">
        <v>19</v>
      </c>
      <c r="O488" s="176">
        <v>10</v>
      </c>
      <c r="P488" s="203">
        <f t="shared" si="75"/>
        <v>0.52631578947368418</v>
      </c>
      <c r="Q488" s="203">
        <f t="shared" si="76"/>
        <v>-1</v>
      </c>
      <c r="R488" s="203">
        <f t="shared" si="76"/>
        <v>-1</v>
      </c>
      <c r="S488" s="203" t="str">
        <f t="shared" si="77"/>
        <v/>
      </c>
    </row>
    <row r="489" spans="1:19" ht="14.25" thickBot="1" x14ac:dyDescent="0.3">
      <c r="A489" s="210" t="s">
        <v>353</v>
      </c>
      <c r="B489" s="210">
        <v>0</v>
      </c>
      <c r="C489" s="176">
        <v>0</v>
      </c>
      <c r="D489" s="203" t="str">
        <f t="shared" si="70"/>
        <v/>
      </c>
      <c r="E489" s="176">
        <v>19</v>
      </c>
      <c r="F489" s="176">
        <v>0</v>
      </c>
      <c r="G489" s="203">
        <f t="shared" si="71"/>
        <v>0</v>
      </c>
      <c r="H489" s="203">
        <f t="shared" si="72"/>
        <v>-1</v>
      </c>
      <c r="I489" s="203" t="str">
        <f t="shared" si="72"/>
        <v/>
      </c>
      <c r="J489" s="203" t="str">
        <f t="shared" si="73"/>
        <v/>
      </c>
      <c r="K489" s="176">
        <v>0</v>
      </c>
      <c r="L489" s="176">
        <v>0</v>
      </c>
      <c r="M489" s="203" t="str">
        <f t="shared" si="74"/>
        <v/>
      </c>
      <c r="N489" s="176">
        <v>38</v>
      </c>
      <c r="O489" s="176">
        <v>0</v>
      </c>
      <c r="P489" s="203">
        <f t="shared" si="75"/>
        <v>0</v>
      </c>
      <c r="Q489" s="203">
        <f t="shared" si="76"/>
        <v>-1</v>
      </c>
      <c r="R489" s="203" t="str">
        <f t="shared" si="76"/>
        <v/>
      </c>
      <c r="S489" s="203" t="str">
        <f t="shared" si="77"/>
        <v/>
      </c>
    </row>
    <row r="490" spans="1:19" ht="16.5" thickTop="1" thickBot="1" x14ac:dyDescent="0.3">
      <c r="A490" s="204" t="s">
        <v>474</v>
      </c>
      <c r="B490" s="284">
        <v>0</v>
      </c>
      <c r="C490" s="205">
        <v>0</v>
      </c>
      <c r="D490" s="206" t="str">
        <f t="shared" si="70"/>
        <v/>
      </c>
      <c r="E490" s="207">
        <v>0</v>
      </c>
      <c r="F490" s="205">
        <v>0</v>
      </c>
      <c r="G490" s="206" t="str">
        <f t="shared" si="71"/>
        <v/>
      </c>
      <c r="H490" s="206" t="str">
        <f t="shared" si="72"/>
        <v/>
      </c>
      <c r="I490" s="206" t="str">
        <f t="shared" si="72"/>
        <v/>
      </c>
      <c r="J490" s="208" t="str">
        <f t="shared" si="73"/>
        <v/>
      </c>
      <c r="K490" s="209">
        <v>0</v>
      </c>
      <c r="L490" s="205">
        <v>0</v>
      </c>
      <c r="M490" s="206" t="str">
        <f t="shared" si="74"/>
        <v/>
      </c>
      <c r="N490" s="207">
        <v>19</v>
      </c>
      <c r="O490" s="205">
        <v>0</v>
      </c>
      <c r="P490" s="206">
        <f t="shared" si="75"/>
        <v>0</v>
      </c>
      <c r="Q490" s="206">
        <f t="shared" si="76"/>
        <v>-1</v>
      </c>
      <c r="R490" s="206" t="str">
        <f t="shared" si="76"/>
        <v/>
      </c>
      <c r="S490" s="208" t="str">
        <f t="shared" si="77"/>
        <v/>
      </c>
    </row>
    <row r="491" spans="1:19" ht="15" thickTop="1" thickBot="1" x14ac:dyDescent="0.3">
      <c r="A491" s="210" t="s">
        <v>352</v>
      </c>
      <c r="B491" s="210">
        <v>0</v>
      </c>
      <c r="C491" s="176">
        <v>0</v>
      </c>
      <c r="D491" s="203" t="str">
        <f t="shared" si="70"/>
        <v/>
      </c>
      <c r="E491" s="176">
        <v>0</v>
      </c>
      <c r="F491" s="176">
        <v>0</v>
      </c>
      <c r="G491" s="203" t="str">
        <f t="shared" si="71"/>
        <v/>
      </c>
      <c r="H491" s="203" t="str">
        <f t="shared" si="72"/>
        <v/>
      </c>
      <c r="I491" s="203" t="str">
        <f t="shared" si="72"/>
        <v/>
      </c>
      <c r="J491" s="203" t="str">
        <f t="shared" si="73"/>
        <v/>
      </c>
      <c r="K491" s="176">
        <v>0</v>
      </c>
      <c r="L491" s="176">
        <v>0</v>
      </c>
      <c r="M491" s="203" t="str">
        <f t="shared" si="74"/>
        <v/>
      </c>
      <c r="N491" s="176">
        <v>19</v>
      </c>
      <c r="O491" s="176">
        <v>0</v>
      </c>
      <c r="P491" s="203">
        <f t="shared" si="75"/>
        <v>0</v>
      </c>
      <c r="Q491" s="203">
        <f t="shared" si="76"/>
        <v>-1</v>
      </c>
      <c r="R491" s="203" t="str">
        <f t="shared" si="76"/>
        <v/>
      </c>
      <c r="S491" s="203" t="str">
        <f t="shared" si="77"/>
        <v/>
      </c>
    </row>
    <row r="492" spans="1:19" ht="16.5" thickTop="1" thickBot="1" x14ac:dyDescent="0.3">
      <c r="A492" s="204" t="s">
        <v>489</v>
      </c>
      <c r="B492" s="284">
        <v>0</v>
      </c>
      <c r="C492" s="205">
        <v>0</v>
      </c>
      <c r="D492" s="206" t="str">
        <f t="shared" si="70"/>
        <v/>
      </c>
      <c r="E492" s="207">
        <v>0</v>
      </c>
      <c r="F492" s="205">
        <v>0</v>
      </c>
      <c r="G492" s="206" t="str">
        <f t="shared" si="71"/>
        <v/>
      </c>
      <c r="H492" s="206" t="str">
        <f t="shared" ref="H492:I555" si="78">IFERROR(B492/E492-1,"")</f>
        <v/>
      </c>
      <c r="I492" s="206" t="str">
        <f t="shared" si="78"/>
        <v/>
      </c>
      <c r="J492" s="208" t="str">
        <f t="shared" si="73"/>
        <v/>
      </c>
      <c r="K492" s="209">
        <v>0</v>
      </c>
      <c r="L492" s="205">
        <v>0</v>
      </c>
      <c r="M492" s="206" t="str">
        <f t="shared" si="74"/>
        <v/>
      </c>
      <c r="N492" s="207">
        <v>634</v>
      </c>
      <c r="O492" s="205">
        <v>388</v>
      </c>
      <c r="P492" s="206">
        <f t="shared" si="75"/>
        <v>0.61198738170347</v>
      </c>
      <c r="Q492" s="206">
        <f t="shared" ref="Q492:R555" si="79">IFERROR(K492/N492-1,"")</f>
        <v>-1</v>
      </c>
      <c r="R492" s="206">
        <f t="shared" si="79"/>
        <v>-1</v>
      </c>
      <c r="S492" s="208" t="str">
        <f t="shared" si="77"/>
        <v/>
      </c>
    </row>
    <row r="493" spans="1:19" ht="15" thickTop="1" thickBot="1" x14ac:dyDescent="0.3">
      <c r="A493" s="210" t="s">
        <v>351</v>
      </c>
      <c r="B493" s="210">
        <v>0</v>
      </c>
      <c r="C493" s="176">
        <v>0</v>
      </c>
      <c r="D493" s="203" t="str">
        <f t="shared" si="70"/>
        <v/>
      </c>
      <c r="E493" s="176">
        <v>0</v>
      </c>
      <c r="F493" s="176">
        <v>0</v>
      </c>
      <c r="G493" s="203" t="str">
        <f t="shared" si="71"/>
        <v/>
      </c>
      <c r="H493" s="203" t="str">
        <f t="shared" si="78"/>
        <v/>
      </c>
      <c r="I493" s="203" t="str">
        <f t="shared" si="78"/>
        <v/>
      </c>
      <c r="J493" s="203" t="str">
        <f t="shared" si="73"/>
        <v/>
      </c>
      <c r="K493" s="176">
        <v>0</v>
      </c>
      <c r="L493" s="176">
        <v>0</v>
      </c>
      <c r="M493" s="203" t="str">
        <f t="shared" si="74"/>
        <v/>
      </c>
      <c r="N493" s="176">
        <v>634</v>
      </c>
      <c r="O493" s="176">
        <v>388</v>
      </c>
      <c r="P493" s="203">
        <f t="shared" si="75"/>
        <v>0.61198738170347</v>
      </c>
      <c r="Q493" s="203">
        <f t="shared" si="79"/>
        <v>-1</v>
      </c>
      <c r="R493" s="203">
        <f t="shared" si="79"/>
        <v>-1</v>
      </c>
      <c r="S493" s="203" t="str">
        <f t="shared" si="77"/>
        <v/>
      </c>
    </row>
    <row r="494" spans="1:19" ht="16.5" thickTop="1" thickBot="1" x14ac:dyDescent="0.3">
      <c r="A494" s="204" t="s">
        <v>490</v>
      </c>
      <c r="B494" s="284">
        <v>0</v>
      </c>
      <c r="C494" s="205">
        <v>0</v>
      </c>
      <c r="D494" s="206" t="str">
        <f t="shared" si="70"/>
        <v/>
      </c>
      <c r="E494" s="207">
        <v>0</v>
      </c>
      <c r="F494" s="205">
        <v>0</v>
      </c>
      <c r="G494" s="206" t="str">
        <f t="shared" si="71"/>
        <v/>
      </c>
      <c r="H494" s="206" t="str">
        <f t="shared" si="78"/>
        <v/>
      </c>
      <c r="I494" s="206" t="str">
        <f t="shared" si="78"/>
        <v/>
      </c>
      <c r="J494" s="208" t="str">
        <f t="shared" si="73"/>
        <v/>
      </c>
      <c r="K494" s="209">
        <v>227</v>
      </c>
      <c r="L494" s="205">
        <v>127</v>
      </c>
      <c r="M494" s="206">
        <f t="shared" si="74"/>
        <v>0.55947136563876654</v>
      </c>
      <c r="N494" s="207">
        <v>152</v>
      </c>
      <c r="O494" s="205">
        <v>83</v>
      </c>
      <c r="P494" s="206">
        <f t="shared" si="75"/>
        <v>0.54605263157894735</v>
      </c>
      <c r="Q494" s="206">
        <f t="shared" si="79"/>
        <v>0.49342105263157898</v>
      </c>
      <c r="R494" s="206">
        <f t="shared" si="79"/>
        <v>0.53012048192771077</v>
      </c>
      <c r="S494" s="208">
        <f t="shared" si="77"/>
        <v>1.3418734059819193E-2</v>
      </c>
    </row>
    <row r="495" spans="1:19" ht="14.25" thickTop="1" x14ac:dyDescent="0.25">
      <c r="A495" s="210" t="s">
        <v>352</v>
      </c>
      <c r="B495" s="210">
        <v>0</v>
      </c>
      <c r="C495" s="176">
        <v>0</v>
      </c>
      <c r="D495" s="203" t="str">
        <f t="shared" si="70"/>
        <v/>
      </c>
      <c r="E495" s="176">
        <v>0</v>
      </c>
      <c r="F495" s="176">
        <v>0</v>
      </c>
      <c r="G495" s="203" t="str">
        <f t="shared" si="71"/>
        <v/>
      </c>
      <c r="H495" s="203" t="str">
        <f t="shared" si="78"/>
        <v/>
      </c>
      <c r="I495" s="203" t="str">
        <f t="shared" si="78"/>
        <v/>
      </c>
      <c r="J495" s="203" t="str">
        <f t="shared" si="73"/>
        <v/>
      </c>
      <c r="K495" s="176">
        <v>227</v>
      </c>
      <c r="L495" s="176">
        <v>127</v>
      </c>
      <c r="M495" s="203">
        <f t="shared" si="74"/>
        <v>0.55947136563876654</v>
      </c>
      <c r="N495" s="176">
        <v>133</v>
      </c>
      <c r="O495" s="176">
        <v>72</v>
      </c>
      <c r="P495" s="203">
        <f t="shared" si="75"/>
        <v>0.54135338345864659</v>
      </c>
      <c r="Q495" s="203">
        <f t="shared" si="79"/>
        <v>0.70676691729323315</v>
      </c>
      <c r="R495" s="203">
        <f t="shared" si="79"/>
        <v>0.76388888888888884</v>
      </c>
      <c r="S495" s="203">
        <f t="shared" si="77"/>
        <v>1.8117982180119951E-2</v>
      </c>
    </row>
    <row r="496" spans="1:19" ht="14.25" thickBot="1" x14ac:dyDescent="0.3">
      <c r="A496" s="210" t="s">
        <v>353</v>
      </c>
      <c r="B496" s="210">
        <v>0</v>
      </c>
      <c r="C496" s="176">
        <v>0</v>
      </c>
      <c r="D496" s="203" t="str">
        <f t="shared" si="70"/>
        <v/>
      </c>
      <c r="E496" s="176">
        <v>0</v>
      </c>
      <c r="F496" s="176">
        <v>0</v>
      </c>
      <c r="G496" s="203" t="str">
        <f t="shared" si="71"/>
        <v/>
      </c>
      <c r="H496" s="203" t="str">
        <f t="shared" si="78"/>
        <v/>
      </c>
      <c r="I496" s="203" t="str">
        <f t="shared" si="78"/>
        <v/>
      </c>
      <c r="J496" s="203" t="str">
        <f t="shared" si="73"/>
        <v/>
      </c>
      <c r="K496" s="176">
        <v>0</v>
      </c>
      <c r="L496" s="176">
        <v>0</v>
      </c>
      <c r="M496" s="203" t="str">
        <f t="shared" si="74"/>
        <v/>
      </c>
      <c r="N496" s="176">
        <v>19</v>
      </c>
      <c r="O496" s="176">
        <v>11</v>
      </c>
      <c r="P496" s="203">
        <f t="shared" si="75"/>
        <v>0.57894736842105265</v>
      </c>
      <c r="Q496" s="203">
        <f t="shared" si="79"/>
        <v>-1</v>
      </c>
      <c r="R496" s="203">
        <f t="shared" si="79"/>
        <v>-1</v>
      </c>
      <c r="S496" s="203" t="str">
        <f t="shared" si="77"/>
        <v/>
      </c>
    </row>
    <row r="497" spans="1:19" ht="16.5" thickTop="1" thickBot="1" x14ac:dyDescent="0.3">
      <c r="A497" s="204" t="s">
        <v>417</v>
      </c>
      <c r="B497" s="284">
        <v>0</v>
      </c>
      <c r="C497" s="205">
        <v>0</v>
      </c>
      <c r="D497" s="206" t="str">
        <f t="shared" si="70"/>
        <v/>
      </c>
      <c r="E497" s="207">
        <v>0</v>
      </c>
      <c r="F497" s="205">
        <v>0</v>
      </c>
      <c r="G497" s="206" t="str">
        <f t="shared" si="71"/>
        <v/>
      </c>
      <c r="H497" s="206" t="str">
        <f t="shared" si="78"/>
        <v/>
      </c>
      <c r="I497" s="206" t="str">
        <f t="shared" si="78"/>
        <v/>
      </c>
      <c r="J497" s="208" t="str">
        <f t="shared" si="73"/>
        <v/>
      </c>
      <c r="K497" s="209">
        <v>19</v>
      </c>
      <c r="L497" s="205">
        <v>0</v>
      </c>
      <c r="M497" s="206">
        <f t="shared" si="74"/>
        <v>0</v>
      </c>
      <c r="N497" s="207">
        <v>76</v>
      </c>
      <c r="O497" s="205">
        <v>2</v>
      </c>
      <c r="P497" s="206">
        <f t="shared" si="75"/>
        <v>2.6315789473684209E-2</v>
      </c>
      <c r="Q497" s="206">
        <f t="shared" si="79"/>
        <v>-0.75</v>
      </c>
      <c r="R497" s="206">
        <f t="shared" si="79"/>
        <v>-1</v>
      </c>
      <c r="S497" s="208">
        <f t="shared" si="77"/>
        <v>-2.6315789473684209E-2</v>
      </c>
    </row>
    <row r="498" spans="1:19" ht="14.25" thickTop="1" x14ac:dyDescent="0.25">
      <c r="A498" s="210" t="s">
        <v>352</v>
      </c>
      <c r="B498" s="210">
        <v>0</v>
      </c>
      <c r="C498" s="176">
        <v>0</v>
      </c>
      <c r="D498" s="203" t="str">
        <f t="shared" si="70"/>
        <v/>
      </c>
      <c r="E498" s="176">
        <v>0</v>
      </c>
      <c r="F498" s="176">
        <v>0</v>
      </c>
      <c r="G498" s="203" t="str">
        <f t="shared" si="71"/>
        <v/>
      </c>
      <c r="H498" s="203" t="str">
        <f t="shared" si="78"/>
        <v/>
      </c>
      <c r="I498" s="203" t="str">
        <f t="shared" si="78"/>
        <v/>
      </c>
      <c r="J498" s="203" t="str">
        <f t="shared" si="73"/>
        <v/>
      </c>
      <c r="K498" s="176">
        <v>19</v>
      </c>
      <c r="L498" s="176">
        <v>0</v>
      </c>
      <c r="M498" s="203">
        <f t="shared" si="74"/>
        <v>0</v>
      </c>
      <c r="N498" s="176">
        <v>38</v>
      </c>
      <c r="O498" s="176">
        <v>2</v>
      </c>
      <c r="P498" s="203">
        <f t="shared" si="75"/>
        <v>5.2631578947368418E-2</v>
      </c>
      <c r="Q498" s="203">
        <f t="shared" si="79"/>
        <v>-0.5</v>
      </c>
      <c r="R498" s="203">
        <f t="shared" si="79"/>
        <v>-1</v>
      </c>
      <c r="S498" s="203">
        <f t="shared" si="77"/>
        <v>-5.2631578947368418E-2</v>
      </c>
    </row>
    <row r="499" spans="1:19" ht="14.25" thickBot="1" x14ac:dyDescent="0.3">
      <c r="A499" s="210" t="s">
        <v>353</v>
      </c>
      <c r="B499" s="210">
        <v>0</v>
      </c>
      <c r="C499" s="176">
        <v>0</v>
      </c>
      <c r="D499" s="203" t="str">
        <f t="shared" si="70"/>
        <v/>
      </c>
      <c r="E499" s="176">
        <v>0</v>
      </c>
      <c r="F499" s="176">
        <v>0</v>
      </c>
      <c r="G499" s="203" t="str">
        <f t="shared" si="71"/>
        <v/>
      </c>
      <c r="H499" s="203" t="str">
        <f t="shared" si="78"/>
        <v/>
      </c>
      <c r="I499" s="203" t="str">
        <f t="shared" si="78"/>
        <v/>
      </c>
      <c r="J499" s="203" t="str">
        <f t="shared" si="73"/>
        <v/>
      </c>
      <c r="K499" s="176">
        <v>0</v>
      </c>
      <c r="L499" s="176">
        <v>0</v>
      </c>
      <c r="M499" s="203" t="str">
        <f t="shared" si="74"/>
        <v/>
      </c>
      <c r="N499" s="176">
        <v>38</v>
      </c>
      <c r="O499" s="176">
        <v>0</v>
      </c>
      <c r="P499" s="203">
        <f t="shared" si="75"/>
        <v>0</v>
      </c>
      <c r="Q499" s="203">
        <f t="shared" si="79"/>
        <v>-1</v>
      </c>
      <c r="R499" s="203" t="str">
        <f t="shared" si="79"/>
        <v/>
      </c>
      <c r="S499" s="203" t="str">
        <f t="shared" si="77"/>
        <v/>
      </c>
    </row>
    <row r="500" spans="1:19" ht="16.5" thickTop="1" thickBot="1" x14ac:dyDescent="0.3">
      <c r="A500" s="204" t="s">
        <v>491</v>
      </c>
      <c r="B500" s="284">
        <v>0</v>
      </c>
      <c r="C500" s="205">
        <v>0</v>
      </c>
      <c r="D500" s="206" t="str">
        <f t="shared" si="70"/>
        <v/>
      </c>
      <c r="E500" s="207">
        <v>0</v>
      </c>
      <c r="F500" s="205">
        <v>0</v>
      </c>
      <c r="G500" s="206" t="str">
        <f t="shared" si="71"/>
        <v/>
      </c>
      <c r="H500" s="206" t="str">
        <f t="shared" si="78"/>
        <v/>
      </c>
      <c r="I500" s="206" t="str">
        <f t="shared" si="78"/>
        <v/>
      </c>
      <c r="J500" s="208" t="str">
        <f t="shared" si="73"/>
        <v/>
      </c>
      <c r="K500" s="209">
        <v>19</v>
      </c>
      <c r="L500" s="205">
        <v>2</v>
      </c>
      <c r="M500" s="206">
        <f t="shared" si="74"/>
        <v>0.10526315789473684</v>
      </c>
      <c r="N500" s="207">
        <v>19</v>
      </c>
      <c r="O500" s="205">
        <v>18</v>
      </c>
      <c r="P500" s="206">
        <f t="shared" si="75"/>
        <v>0.94736842105263153</v>
      </c>
      <c r="Q500" s="206">
        <f t="shared" si="79"/>
        <v>0</v>
      </c>
      <c r="R500" s="206">
        <f t="shared" si="79"/>
        <v>-0.88888888888888884</v>
      </c>
      <c r="S500" s="208">
        <f t="shared" si="77"/>
        <v>-0.84210526315789469</v>
      </c>
    </row>
    <row r="501" spans="1:19" ht="14.25" thickTop="1" x14ac:dyDescent="0.25">
      <c r="A501" s="210" t="s">
        <v>352</v>
      </c>
      <c r="B501" s="210">
        <v>0</v>
      </c>
      <c r="C501" s="176">
        <v>0</v>
      </c>
      <c r="D501" s="203" t="str">
        <f t="shared" si="70"/>
        <v/>
      </c>
      <c r="E501" s="176">
        <v>0</v>
      </c>
      <c r="F501" s="176">
        <v>0</v>
      </c>
      <c r="G501" s="203" t="str">
        <f t="shared" si="71"/>
        <v/>
      </c>
      <c r="H501" s="203" t="str">
        <f t="shared" si="78"/>
        <v/>
      </c>
      <c r="I501" s="203" t="str">
        <f t="shared" si="78"/>
        <v/>
      </c>
      <c r="J501" s="203" t="str">
        <f t="shared" si="73"/>
        <v/>
      </c>
      <c r="K501" s="176">
        <v>19</v>
      </c>
      <c r="L501" s="176">
        <v>2</v>
      </c>
      <c r="M501" s="203">
        <f t="shared" si="74"/>
        <v>0.10526315789473684</v>
      </c>
      <c r="N501" s="176">
        <v>0</v>
      </c>
      <c r="O501" s="176">
        <v>0</v>
      </c>
      <c r="P501" s="203" t="str">
        <f t="shared" si="75"/>
        <v/>
      </c>
      <c r="Q501" s="203" t="str">
        <f t="shared" si="79"/>
        <v/>
      </c>
      <c r="R501" s="203" t="str">
        <f t="shared" si="79"/>
        <v/>
      </c>
      <c r="S501" s="203" t="str">
        <f t="shared" si="77"/>
        <v/>
      </c>
    </row>
    <row r="502" spans="1:19" ht="14.25" thickBot="1" x14ac:dyDescent="0.3">
      <c r="A502" s="210" t="s">
        <v>353</v>
      </c>
      <c r="B502" s="210">
        <v>0</v>
      </c>
      <c r="C502" s="176">
        <v>0</v>
      </c>
      <c r="D502" s="203" t="str">
        <f t="shared" si="70"/>
        <v/>
      </c>
      <c r="E502" s="176">
        <v>0</v>
      </c>
      <c r="F502" s="176">
        <v>0</v>
      </c>
      <c r="G502" s="203" t="str">
        <f t="shared" si="71"/>
        <v/>
      </c>
      <c r="H502" s="203" t="str">
        <f t="shared" si="78"/>
        <v/>
      </c>
      <c r="I502" s="203" t="str">
        <f t="shared" si="78"/>
        <v/>
      </c>
      <c r="J502" s="203" t="str">
        <f t="shared" si="73"/>
        <v/>
      </c>
      <c r="K502" s="176">
        <v>0</v>
      </c>
      <c r="L502" s="176">
        <v>0</v>
      </c>
      <c r="M502" s="203" t="str">
        <f t="shared" si="74"/>
        <v/>
      </c>
      <c r="N502" s="176">
        <v>19</v>
      </c>
      <c r="O502" s="176">
        <v>18</v>
      </c>
      <c r="P502" s="203">
        <f t="shared" si="75"/>
        <v>0.94736842105263153</v>
      </c>
      <c r="Q502" s="203">
        <f t="shared" si="79"/>
        <v>-1</v>
      </c>
      <c r="R502" s="203">
        <f t="shared" si="79"/>
        <v>-1</v>
      </c>
      <c r="S502" s="203" t="str">
        <f t="shared" si="77"/>
        <v/>
      </c>
    </row>
    <row r="503" spans="1:19" ht="16.5" thickTop="1" thickBot="1" x14ac:dyDescent="0.3">
      <c r="A503" s="204" t="s">
        <v>387</v>
      </c>
      <c r="B503" s="284">
        <v>0</v>
      </c>
      <c r="C503" s="205">
        <v>0</v>
      </c>
      <c r="D503" s="206" t="str">
        <f t="shared" si="70"/>
        <v/>
      </c>
      <c r="E503" s="207">
        <v>3236</v>
      </c>
      <c r="F503" s="205">
        <v>2801</v>
      </c>
      <c r="G503" s="206">
        <f t="shared" si="71"/>
        <v>0.86557478368356</v>
      </c>
      <c r="H503" s="206">
        <f t="shared" si="78"/>
        <v>-1</v>
      </c>
      <c r="I503" s="206">
        <f t="shared" si="78"/>
        <v>-1</v>
      </c>
      <c r="J503" s="208" t="str">
        <f t="shared" si="73"/>
        <v/>
      </c>
      <c r="K503" s="209">
        <v>9742</v>
      </c>
      <c r="L503" s="205">
        <v>7507</v>
      </c>
      <c r="M503" s="206">
        <f t="shared" si="74"/>
        <v>0.77058098952987064</v>
      </c>
      <c r="N503" s="207">
        <v>30955</v>
      </c>
      <c r="O503" s="205">
        <v>25440</v>
      </c>
      <c r="P503" s="206">
        <f t="shared" si="75"/>
        <v>0.82183815215635603</v>
      </c>
      <c r="Q503" s="206">
        <f t="shared" si="79"/>
        <v>-0.68528509126150872</v>
      </c>
      <c r="R503" s="206">
        <f t="shared" si="79"/>
        <v>-0.70491352201257862</v>
      </c>
      <c r="S503" s="208">
        <f t="shared" si="77"/>
        <v>-5.1257162626485386E-2</v>
      </c>
    </row>
    <row r="504" spans="1:19" ht="15" thickTop="1" thickBot="1" x14ac:dyDescent="0.3">
      <c r="A504" s="210" t="s">
        <v>354</v>
      </c>
      <c r="B504" s="210">
        <v>0</v>
      </c>
      <c r="C504" s="176">
        <v>0</v>
      </c>
      <c r="D504" s="203" t="str">
        <f t="shared" si="70"/>
        <v/>
      </c>
      <c r="E504" s="176">
        <v>3236</v>
      </c>
      <c r="F504" s="176">
        <v>2801</v>
      </c>
      <c r="G504" s="203">
        <f t="shared" si="71"/>
        <v>0.86557478368356</v>
      </c>
      <c r="H504" s="203">
        <f t="shared" si="78"/>
        <v>-1</v>
      </c>
      <c r="I504" s="203">
        <f t="shared" si="78"/>
        <v>-1</v>
      </c>
      <c r="J504" s="203" t="str">
        <f t="shared" si="73"/>
        <v/>
      </c>
      <c r="K504" s="176">
        <v>9742</v>
      </c>
      <c r="L504" s="176">
        <v>7507</v>
      </c>
      <c r="M504" s="203">
        <f t="shared" si="74"/>
        <v>0.77058098952987064</v>
      </c>
      <c r="N504" s="176">
        <v>30955</v>
      </c>
      <c r="O504" s="176">
        <v>25440</v>
      </c>
      <c r="P504" s="203">
        <f t="shared" si="75"/>
        <v>0.82183815215635603</v>
      </c>
      <c r="Q504" s="203">
        <f t="shared" si="79"/>
        <v>-0.68528509126150872</v>
      </c>
      <c r="R504" s="203">
        <f t="shared" si="79"/>
        <v>-0.70491352201257862</v>
      </c>
      <c r="S504" s="203">
        <f t="shared" si="77"/>
        <v>-5.1257162626485386E-2</v>
      </c>
    </row>
    <row r="505" spans="1:19" ht="16.5" thickTop="1" thickBot="1" x14ac:dyDescent="0.3">
      <c r="A505" s="204" t="s">
        <v>511</v>
      </c>
      <c r="B505" s="284">
        <v>0</v>
      </c>
      <c r="C505" s="205">
        <v>0</v>
      </c>
      <c r="D505" s="206" t="str">
        <f t="shared" si="70"/>
        <v/>
      </c>
      <c r="E505" s="207">
        <v>0</v>
      </c>
      <c r="F505" s="205">
        <v>0</v>
      </c>
      <c r="G505" s="206" t="str">
        <f t="shared" si="71"/>
        <v/>
      </c>
      <c r="H505" s="206" t="str">
        <f t="shared" si="78"/>
        <v/>
      </c>
      <c r="I505" s="206" t="str">
        <f t="shared" si="78"/>
        <v/>
      </c>
      <c r="J505" s="208" t="str">
        <f t="shared" si="73"/>
        <v/>
      </c>
      <c r="K505" s="209">
        <v>19</v>
      </c>
      <c r="L505" s="205">
        <v>1</v>
      </c>
      <c r="M505" s="206">
        <f t="shared" si="74"/>
        <v>5.2631578947368418E-2</v>
      </c>
      <c r="N505" s="207">
        <v>19</v>
      </c>
      <c r="O505" s="205">
        <v>4</v>
      </c>
      <c r="P505" s="206">
        <f t="shared" si="75"/>
        <v>0.21052631578947367</v>
      </c>
      <c r="Q505" s="206">
        <f t="shared" si="79"/>
        <v>0</v>
      </c>
      <c r="R505" s="206">
        <f t="shared" si="79"/>
        <v>-0.75</v>
      </c>
      <c r="S505" s="208">
        <f t="shared" si="77"/>
        <v>-0.15789473684210525</v>
      </c>
    </row>
    <row r="506" spans="1:19" ht="14.25" thickTop="1" x14ac:dyDescent="0.25">
      <c r="A506" s="210" t="s">
        <v>352</v>
      </c>
      <c r="B506" s="210">
        <v>0</v>
      </c>
      <c r="C506" s="176">
        <v>0</v>
      </c>
      <c r="D506" s="203" t="str">
        <f t="shared" si="70"/>
        <v/>
      </c>
      <c r="E506" s="176">
        <v>0</v>
      </c>
      <c r="F506" s="176">
        <v>0</v>
      </c>
      <c r="G506" s="203" t="str">
        <f t="shared" si="71"/>
        <v/>
      </c>
      <c r="H506" s="203" t="str">
        <f t="shared" si="78"/>
        <v/>
      </c>
      <c r="I506" s="203" t="str">
        <f t="shared" si="78"/>
        <v/>
      </c>
      <c r="J506" s="203" t="str">
        <f t="shared" si="73"/>
        <v/>
      </c>
      <c r="K506" s="176">
        <v>19</v>
      </c>
      <c r="L506" s="176">
        <v>1</v>
      </c>
      <c r="M506" s="203">
        <f t="shared" si="74"/>
        <v>5.2631578947368418E-2</v>
      </c>
      <c r="N506" s="176">
        <v>0</v>
      </c>
      <c r="O506" s="176">
        <v>0</v>
      </c>
      <c r="P506" s="203" t="str">
        <f t="shared" si="75"/>
        <v/>
      </c>
      <c r="Q506" s="203" t="str">
        <f t="shared" si="79"/>
        <v/>
      </c>
      <c r="R506" s="203" t="str">
        <f t="shared" si="79"/>
        <v/>
      </c>
      <c r="S506" s="203" t="str">
        <f t="shared" si="77"/>
        <v/>
      </c>
    </row>
    <row r="507" spans="1:19" ht="14.25" thickBot="1" x14ac:dyDescent="0.3">
      <c r="A507" s="210" t="s">
        <v>353</v>
      </c>
      <c r="B507" s="210">
        <v>0</v>
      </c>
      <c r="C507" s="176">
        <v>0</v>
      </c>
      <c r="D507" s="203" t="str">
        <f t="shared" si="70"/>
        <v/>
      </c>
      <c r="E507" s="176">
        <v>0</v>
      </c>
      <c r="F507" s="176">
        <v>0</v>
      </c>
      <c r="G507" s="203" t="str">
        <f t="shared" si="71"/>
        <v/>
      </c>
      <c r="H507" s="203" t="str">
        <f t="shared" si="78"/>
        <v/>
      </c>
      <c r="I507" s="203" t="str">
        <f t="shared" si="78"/>
        <v/>
      </c>
      <c r="J507" s="203" t="str">
        <f t="shared" si="73"/>
        <v/>
      </c>
      <c r="K507" s="176">
        <v>0</v>
      </c>
      <c r="L507" s="176">
        <v>0</v>
      </c>
      <c r="M507" s="203" t="str">
        <f t="shared" si="74"/>
        <v/>
      </c>
      <c r="N507" s="176">
        <v>19</v>
      </c>
      <c r="O507" s="176">
        <v>4</v>
      </c>
      <c r="P507" s="203">
        <f t="shared" si="75"/>
        <v>0.21052631578947367</v>
      </c>
      <c r="Q507" s="203">
        <f t="shared" si="79"/>
        <v>-1</v>
      </c>
      <c r="R507" s="203">
        <f t="shared" si="79"/>
        <v>-1</v>
      </c>
      <c r="S507" s="203" t="str">
        <f t="shared" si="77"/>
        <v/>
      </c>
    </row>
    <row r="508" spans="1:19" ht="16.5" thickTop="1" thickBot="1" x14ac:dyDescent="0.3">
      <c r="A508" s="204" t="s">
        <v>388</v>
      </c>
      <c r="B508" s="284">
        <v>0</v>
      </c>
      <c r="C508" s="205">
        <v>0</v>
      </c>
      <c r="D508" s="206" t="str">
        <f t="shared" si="70"/>
        <v/>
      </c>
      <c r="E508" s="207">
        <v>0</v>
      </c>
      <c r="F508" s="205">
        <v>0</v>
      </c>
      <c r="G508" s="206" t="str">
        <f t="shared" si="71"/>
        <v/>
      </c>
      <c r="H508" s="206" t="str">
        <f t="shared" si="78"/>
        <v/>
      </c>
      <c r="I508" s="206" t="str">
        <f t="shared" si="78"/>
        <v/>
      </c>
      <c r="J508" s="208" t="str">
        <f t="shared" si="73"/>
        <v/>
      </c>
      <c r="K508" s="209">
        <v>38</v>
      </c>
      <c r="L508" s="205">
        <v>9</v>
      </c>
      <c r="M508" s="206">
        <f t="shared" si="74"/>
        <v>0.23684210526315788</v>
      </c>
      <c r="N508" s="207">
        <v>57</v>
      </c>
      <c r="O508" s="205">
        <v>17</v>
      </c>
      <c r="P508" s="206">
        <f t="shared" si="75"/>
        <v>0.2982456140350877</v>
      </c>
      <c r="Q508" s="206">
        <f t="shared" si="79"/>
        <v>-0.33333333333333337</v>
      </c>
      <c r="R508" s="206">
        <f t="shared" si="79"/>
        <v>-0.47058823529411764</v>
      </c>
      <c r="S508" s="208">
        <f t="shared" si="77"/>
        <v>-6.1403508771929821E-2</v>
      </c>
    </row>
    <row r="509" spans="1:19" ht="15" thickTop="1" thickBot="1" x14ac:dyDescent="0.3">
      <c r="A509" s="210" t="s">
        <v>352</v>
      </c>
      <c r="B509" s="210">
        <v>0</v>
      </c>
      <c r="C509" s="176">
        <v>0</v>
      </c>
      <c r="D509" s="203" t="str">
        <f t="shared" si="70"/>
        <v/>
      </c>
      <c r="E509" s="176">
        <v>0</v>
      </c>
      <c r="F509" s="176">
        <v>0</v>
      </c>
      <c r="G509" s="203" t="str">
        <f t="shared" si="71"/>
        <v/>
      </c>
      <c r="H509" s="203" t="str">
        <f t="shared" si="78"/>
        <v/>
      </c>
      <c r="I509" s="203" t="str">
        <f t="shared" si="78"/>
        <v/>
      </c>
      <c r="J509" s="203" t="str">
        <f t="shared" si="73"/>
        <v/>
      </c>
      <c r="K509" s="176">
        <v>38</v>
      </c>
      <c r="L509" s="176">
        <v>9</v>
      </c>
      <c r="M509" s="203">
        <f t="shared" si="74"/>
        <v>0.23684210526315788</v>
      </c>
      <c r="N509" s="176">
        <v>57</v>
      </c>
      <c r="O509" s="176">
        <v>17</v>
      </c>
      <c r="P509" s="203">
        <f t="shared" si="75"/>
        <v>0.2982456140350877</v>
      </c>
      <c r="Q509" s="203">
        <f t="shared" si="79"/>
        <v>-0.33333333333333337</v>
      </c>
      <c r="R509" s="203">
        <f t="shared" si="79"/>
        <v>-0.47058823529411764</v>
      </c>
      <c r="S509" s="203">
        <f t="shared" si="77"/>
        <v>-6.1403508771929821E-2</v>
      </c>
    </row>
    <row r="510" spans="1:19" ht="16.5" thickTop="1" thickBot="1" x14ac:dyDescent="0.3">
      <c r="A510" s="204" t="s">
        <v>513</v>
      </c>
      <c r="B510" s="284">
        <v>0</v>
      </c>
      <c r="C510" s="205">
        <v>0</v>
      </c>
      <c r="D510" s="206" t="str">
        <f t="shared" si="70"/>
        <v/>
      </c>
      <c r="E510" s="207">
        <v>0</v>
      </c>
      <c r="F510" s="205">
        <v>0</v>
      </c>
      <c r="G510" s="206" t="str">
        <f t="shared" si="71"/>
        <v/>
      </c>
      <c r="H510" s="206" t="str">
        <f t="shared" si="78"/>
        <v/>
      </c>
      <c r="I510" s="206" t="str">
        <f t="shared" si="78"/>
        <v/>
      </c>
      <c r="J510" s="208" t="str">
        <f t="shared" si="73"/>
        <v/>
      </c>
      <c r="K510" s="209">
        <v>1660</v>
      </c>
      <c r="L510" s="205">
        <v>1171</v>
      </c>
      <c r="M510" s="206">
        <f t="shared" si="74"/>
        <v>0.70542168674698791</v>
      </c>
      <c r="N510" s="207">
        <v>2160</v>
      </c>
      <c r="O510" s="205">
        <v>1343</v>
      </c>
      <c r="P510" s="206">
        <f t="shared" si="75"/>
        <v>0.62175925925925923</v>
      </c>
      <c r="Q510" s="206">
        <f t="shared" si="79"/>
        <v>-0.23148148148148151</v>
      </c>
      <c r="R510" s="206">
        <f t="shared" si="79"/>
        <v>-0.12807148175725991</v>
      </c>
      <c r="S510" s="208">
        <f t="shared" si="77"/>
        <v>8.3662427487728674E-2</v>
      </c>
    </row>
    <row r="511" spans="1:19" ht="15" thickTop="1" thickBot="1" x14ac:dyDescent="0.3">
      <c r="A511" s="210" t="s">
        <v>98</v>
      </c>
      <c r="B511" s="210">
        <v>0</v>
      </c>
      <c r="C511" s="176">
        <v>0</v>
      </c>
      <c r="D511" s="203" t="str">
        <f t="shared" si="70"/>
        <v/>
      </c>
      <c r="E511" s="176">
        <v>0</v>
      </c>
      <c r="F511" s="176">
        <v>0</v>
      </c>
      <c r="G511" s="203" t="str">
        <f t="shared" si="71"/>
        <v/>
      </c>
      <c r="H511" s="203" t="str">
        <f t="shared" si="78"/>
        <v/>
      </c>
      <c r="I511" s="203" t="str">
        <f t="shared" si="78"/>
        <v/>
      </c>
      <c r="J511" s="203" t="str">
        <f t="shared" si="73"/>
        <v/>
      </c>
      <c r="K511" s="176">
        <v>1660</v>
      </c>
      <c r="L511" s="176">
        <v>1171</v>
      </c>
      <c r="M511" s="203">
        <f t="shared" si="74"/>
        <v>0.70542168674698791</v>
      </c>
      <c r="N511" s="176">
        <v>2160</v>
      </c>
      <c r="O511" s="176">
        <v>1343</v>
      </c>
      <c r="P511" s="203">
        <f t="shared" si="75"/>
        <v>0.62175925925925923</v>
      </c>
      <c r="Q511" s="203">
        <f t="shared" si="79"/>
        <v>-0.23148148148148151</v>
      </c>
      <c r="R511" s="203">
        <f t="shared" si="79"/>
        <v>-0.12807148175725991</v>
      </c>
      <c r="S511" s="203">
        <f t="shared" si="77"/>
        <v>8.3662427487728674E-2</v>
      </c>
    </row>
    <row r="512" spans="1:19" ht="16.5" thickTop="1" thickBot="1" x14ac:dyDescent="0.3">
      <c r="A512" s="204" t="s">
        <v>407</v>
      </c>
      <c r="B512" s="284">
        <v>0</v>
      </c>
      <c r="C512" s="205">
        <v>0</v>
      </c>
      <c r="D512" s="206" t="str">
        <f t="shared" si="70"/>
        <v/>
      </c>
      <c r="E512" s="207">
        <v>19</v>
      </c>
      <c r="F512" s="205">
        <v>3</v>
      </c>
      <c r="G512" s="206">
        <f t="shared" si="71"/>
        <v>0.15789473684210525</v>
      </c>
      <c r="H512" s="206">
        <f t="shared" si="78"/>
        <v>-1</v>
      </c>
      <c r="I512" s="206">
        <f t="shared" si="78"/>
        <v>-1</v>
      </c>
      <c r="J512" s="208" t="str">
        <f t="shared" si="73"/>
        <v/>
      </c>
      <c r="K512" s="209">
        <v>0</v>
      </c>
      <c r="L512" s="205">
        <v>0</v>
      </c>
      <c r="M512" s="206" t="str">
        <f t="shared" si="74"/>
        <v/>
      </c>
      <c r="N512" s="207">
        <v>171</v>
      </c>
      <c r="O512" s="205">
        <v>74</v>
      </c>
      <c r="P512" s="206">
        <f t="shared" si="75"/>
        <v>0.43274853801169588</v>
      </c>
      <c r="Q512" s="206">
        <f t="shared" si="79"/>
        <v>-1</v>
      </c>
      <c r="R512" s="206">
        <f t="shared" si="79"/>
        <v>-1</v>
      </c>
      <c r="S512" s="208" t="str">
        <f t="shared" si="77"/>
        <v/>
      </c>
    </row>
    <row r="513" spans="1:19" ht="14.25" thickTop="1" x14ac:dyDescent="0.25">
      <c r="A513" s="210" t="s">
        <v>352</v>
      </c>
      <c r="B513" s="210">
        <v>0</v>
      </c>
      <c r="C513" s="176">
        <v>0</v>
      </c>
      <c r="D513" s="203" t="str">
        <f t="shared" si="70"/>
        <v/>
      </c>
      <c r="E513" s="176">
        <v>0</v>
      </c>
      <c r="F513" s="176">
        <v>0</v>
      </c>
      <c r="G513" s="203" t="str">
        <f t="shared" si="71"/>
        <v/>
      </c>
      <c r="H513" s="203" t="str">
        <f t="shared" si="78"/>
        <v/>
      </c>
      <c r="I513" s="203" t="str">
        <f t="shared" si="78"/>
        <v/>
      </c>
      <c r="J513" s="203" t="str">
        <f t="shared" si="73"/>
        <v/>
      </c>
      <c r="K513" s="176">
        <v>0</v>
      </c>
      <c r="L513" s="176">
        <v>0</v>
      </c>
      <c r="M513" s="203" t="str">
        <f t="shared" si="74"/>
        <v/>
      </c>
      <c r="N513" s="176">
        <v>38</v>
      </c>
      <c r="O513" s="176">
        <v>27</v>
      </c>
      <c r="P513" s="203">
        <f t="shared" si="75"/>
        <v>0.71052631578947367</v>
      </c>
      <c r="Q513" s="203">
        <f t="shared" si="79"/>
        <v>-1</v>
      </c>
      <c r="R513" s="203">
        <f t="shared" si="79"/>
        <v>-1</v>
      </c>
      <c r="S513" s="203" t="str">
        <f t="shared" si="77"/>
        <v/>
      </c>
    </row>
    <row r="514" spans="1:19" ht="14.25" thickBot="1" x14ac:dyDescent="0.3">
      <c r="A514" s="210" t="s">
        <v>353</v>
      </c>
      <c r="B514" s="210">
        <v>0</v>
      </c>
      <c r="C514" s="176">
        <v>0</v>
      </c>
      <c r="D514" s="203" t="str">
        <f t="shared" si="70"/>
        <v/>
      </c>
      <c r="E514" s="176">
        <v>19</v>
      </c>
      <c r="F514" s="176">
        <v>3</v>
      </c>
      <c r="G514" s="203">
        <f t="shared" si="71"/>
        <v>0.15789473684210525</v>
      </c>
      <c r="H514" s="203">
        <f t="shared" si="78"/>
        <v>-1</v>
      </c>
      <c r="I514" s="203">
        <f t="shared" si="78"/>
        <v>-1</v>
      </c>
      <c r="J514" s="203" t="str">
        <f t="shared" si="73"/>
        <v/>
      </c>
      <c r="K514" s="176">
        <v>0</v>
      </c>
      <c r="L514" s="176">
        <v>0</v>
      </c>
      <c r="M514" s="203" t="str">
        <f t="shared" si="74"/>
        <v/>
      </c>
      <c r="N514" s="176">
        <v>133</v>
      </c>
      <c r="O514" s="176">
        <v>47</v>
      </c>
      <c r="P514" s="203">
        <f t="shared" si="75"/>
        <v>0.35338345864661652</v>
      </c>
      <c r="Q514" s="203">
        <f t="shared" si="79"/>
        <v>-1</v>
      </c>
      <c r="R514" s="203">
        <f t="shared" si="79"/>
        <v>-1</v>
      </c>
      <c r="S514" s="203" t="str">
        <f t="shared" si="77"/>
        <v/>
      </c>
    </row>
    <row r="515" spans="1:19" ht="16.5" thickTop="1" thickBot="1" x14ac:dyDescent="0.3">
      <c r="A515" s="204" t="s">
        <v>397</v>
      </c>
      <c r="B515" s="284">
        <v>0</v>
      </c>
      <c r="C515" s="205">
        <v>0</v>
      </c>
      <c r="D515" s="206" t="str">
        <f t="shared" si="70"/>
        <v/>
      </c>
      <c r="E515" s="207">
        <v>38</v>
      </c>
      <c r="F515" s="205">
        <v>0</v>
      </c>
      <c r="G515" s="206">
        <f t="shared" si="71"/>
        <v>0</v>
      </c>
      <c r="H515" s="206">
        <f t="shared" si="78"/>
        <v>-1</v>
      </c>
      <c r="I515" s="206" t="str">
        <f t="shared" si="78"/>
        <v/>
      </c>
      <c r="J515" s="208" t="str">
        <f t="shared" si="73"/>
        <v/>
      </c>
      <c r="K515" s="209">
        <v>155</v>
      </c>
      <c r="L515" s="205">
        <v>10</v>
      </c>
      <c r="M515" s="206">
        <f t="shared" si="74"/>
        <v>6.4516129032258063E-2</v>
      </c>
      <c r="N515" s="207">
        <v>420</v>
      </c>
      <c r="O515" s="205">
        <v>24</v>
      </c>
      <c r="P515" s="206">
        <f t="shared" si="75"/>
        <v>5.7142857142857141E-2</v>
      </c>
      <c r="Q515" s="206">
        <f t="shared" si="79"/>
        <v>-0.63095238095238093</v>
      </c>
      <c r="R515" s="206">
        <f t="shared" si="79"/>
        <v>-0.58333333333333326</v>
      </c>
      <c r="S515" s="208">
        <f t="shared" si="77"/>
        <v>7.3732718894009217E-3</v>
      </c>
    </row>
    <row r="516" spans="1:19" ht="14.25" thickTop="1" x14ac:dyDescent="0.25">
      <c r="A516" s="210" t="s">
        <v>352</v>
      </c>
      <c r="B516" s="210">
        <v>0</v>
      </c>
      <c r="C516" s="176">
        <v>0</v>
      </c>
      <c r="D516" s="203" t="str">
        <f t="shared" si="70"/>
        <v/>
      </c>
      <c r="E516" s="176">
        <v>0</v>
      </c>
      <c r="F516" s="176">
        <v>0</v>
      </c>
      <c r="G516" s="203" t="str">
        <f t="shared" si="71"/>
        <v/>
      </c>
      <c r="H516" s="203" t="str">
        <f t="shared" si="78"/>
        <v/>
      </c>
      <c r="I516" s="203" t="str">
        <f t="shared" si="78"/>
        <v/>
      </c>
      <c r="J516" s="203" t="str">
        <f t="shared" si="73"/>
        <v/>
      </c>
      <c r="K516" s="176">
        <v>79</v>
      </c>
      <c r="L516" s="176">
        <v>9</v>
      </c>
      <c r="M516" s="203">
        <f t="shared" si="74"/>
        <v>0.11392405063291139</v>
      </c>
      <c r="N516" s="176">
        <v>59</v>
      </c>
      <c r="O516" s="176">
        <v>11</v>
      </c>
      <c r="P516" s="203">
        <f t="shared" si="75"/>
        <v>0.1864406779661017</v>
      </c>
      <c r="Q516" s="203">
        <f t="shared" si="79"/>
        <v>0.33898305084745761</v>
      </c>
      <c r="R516" s="203">
        <f t="shared" si="79"/>
        <v>-0.18181818181818177</v>
      </c>
      <c r="S516" s="203">
        <f t="shared" si="77"/>
        <v>-7.2516627333190309E-2</v>
      </c>
    </row>
    <row r="517" spans="1:19" ht="14.25" thickBot="1" x14ac:dyDescent="0.3">
      <c r="A517" s="210" t="s">
        <v>353</v>
      </c>
      <c r="B517" s="210">
        <v>0</v>
      </c>
      <c r="C517" s="176">
        <v>0</v>
      </c>
      <c r="D517" s="203" t="str">
        <f t="shared" si="70"/>
        <v/>
      </c>
      <c r="E517" s="176">
        <v>38</v>
      </c>
      <c r="F517" s="176">
        <v>0</v>
      </c>
      <c r="G517" s="203">
        <f t="shared" si="71"/>
        <v>0</v>
      </c>
      <c r="H517" s="203">
        <f t="shared" si="78"/>
        <v>-1</v>
      </c>
      <c r="I517" s="203" t="str">
        <f t="shared" si="78"/>
        <v/>
      </c>
      <c r="J517" s="203" t="str">
        <f t="shared" si="73"/>
        <v/>
      </c>
      <c r="K517" s="176">
        <v>76</v>
      </c>
      <c r="L517" s="176">
        <v>1</v>
      </c>
      <c r="M517" s="203">
        <f t="shared" si="74"/>
        <v>1.3157894736842105E-2</v>
      </c>
      <c r="N517" s="176">
        <v>361</v>
      </c>
      <c r="O517" s="176">
        <v>13</v>
      </c>
      <c r="P517" s="203">
        <f t="shared" si="75"/>
        <v>3.6011080332409975E-2</v>
      </c>
      <c r="Q517" s="203">
        <f t="shared" si="79"/>
        <v>-0.78947368421052633</v>
      </c>
      <c r="R517" s="203">
        <f t="shared" si="79"/>
        <v>-0.92307692307692313</v>
      </c>
      <c r="S517" s="203">
        <f t="shared" si="77"/>
        <v>-2.2853185595567871E-2</v>
      </c>
    </row>
    <row r="518" spans="1:19" ht="16.5" thickTop="1" thickBot="1" x14ac:dyDescent="0.3">
      <c r="A518" s="204" t="s">
        <v>347</v>
      </c>
      <c r="B518" s="284">
        <v>0</v>
      </c>
      <c r="C518" s="205">
        <v>0</v>
      </c>
      <c r="D518" s="206" t="str">
        <f t="shared" si="70"/>
        <v/>
      </c>
      <c r="E518" s="207">
        <v>0</v>
      </c>
      <c r="F518" s="205">
        <v>0</v>
      </c>
      <c r="G518" s="206" t="str">
        <f t="shared" si="71"/>
        <v/>
      </c>
      <c r="H518" s="206" t="str">
        <f t="shared" si="78"/>
        <v/>
      </c>
      <c r="I518" s="206" t="str">
        <f t="shared" si="78"/>
        <v/>
      </c>
      <c r="J518" s="208" t="str">
        <f t="shared" si="73"/>
        <v/>
      </c>
      <c r="K518" s="209">
        <v>38</v>
      </c>
      <c r="L518" s="205">
        <v>13</v>
      </c>
      <c r="M518" s="206">
        <f t="shared" si="74"/>
        <v>0.34210526315789475</v>
      </c>
      <c r="N518" s="207">
        <v>0</v>
      </c>
      <c r="O518" s="205">
        <v>0</v>
      </c>
      <c r="P518" s="206" t="str">
        <f t="shared" si="75"/>
        <v/>
      </c>
      <c r="Q518" s="206" t="str">
        <f t="shared" si="79"/>
        <v/>
      </c>
      <c r="R518" s="206" t="str">
        <f t="shared" si="79"/>
        <v/>
      </c>
      <c r="S518" s="208" t="str">
        <f t="shared" si="77"/>
        <v/>
      </c>
    </row>
    <row r="519" spans="1:19" ht="14.25" thickTop="1" x14ac:dyDescent="0.25">
      <c r="A519" s="210" t="s">
        <v>352</v>
      </c>
      <c r="B519" s="210">
        <v>0</v>
      </c>
      <c r="C519" s="176">
        <v>0</v>
      </c>
      <c r="D519" s="203" t="str">
        <f t="shared" si="70"/>
        <v/>
      </c>
      <c r="E519" s="176">
        <v>0</v>
      </c>
      <c r="F519" s="176">
        <v>0</v>
      </c>
      <c r="G519" s="203" t="str">
        <f t="shared" si="71"/>
        <v/>
      </c>
      <c r="H519" s="203" t="str">
        <f t="shared" si="78"/>
        <v/>
      </c>
      <c r="I519" s="203" t="str">
        <f t="shared" si="78"/>
        <v/>
      </c>
      <c r="J519" s="203" t="str">
        <f t="shared" si="73"/>
        <v/>
      </c>
      <c r="K519" s="176">
        <v>19</v>
      </c>
      <c r="L519" s="176">
        <v>0</v>
      </c>
      <c r="M519" s="203">
        <f t="shared" si="74"/>
        <v>0</v>
      </c>
      <c r="N519" s="176">
        <v>0</v>
      </c>
      <c r="O519" s="176">
        <v>0</v>
      </c>
      <c r="P519" s="203" t="str">
        <f t="shared" si="75"/>
        <v/>
      </c>
      <c r="Q519" s="203" t="str">
        <f t="shared" si="79"/>
        <v/>
      </c>
      <c r="R519" s="203" t="str">
        <f t="shared" si="79"/>
        <v/>
      </c>
      <c r="S519" s="203" t="str">
        <f t="shared" si="77"/>
        <v/>
      </c>
    </row>
    <row r="520" spans="1:19" ht="14.25" thickBot="1" x14ac:dyDescent="0.3">
      <c r="A520" s="210" t="s">
        <v>353</v>
      </c>
      <c r="B520" s="210">
        <v>0</v>
      </c>
      <c r="C520" s="176">
        <v>0</v>
      </c>
      <c r="D520" s="203" t="str">
        <f t="shared" si="70"/>
        <v/>
      </c>
      <c r="E520" s="176">
        <v>0</v>
      </c>
      <c r="F520" s="176">
        <v>0</v>
      </c>
      <c r="G520" s="203" t="str">
        <f t="shared" si="71"/>
        <v/>
      </c>
      <c r="H520" s="203" t="str">
        <f t="shared" si="78"/>
        <v/>
      </c>
      <c r="I520" s="203" t="str">
        <f t="shared" si="78"/>
        <v/>
      </c>
      <c r="J520" s="203" t="str">
        <f t="shared" si="73"/>
        <v/>
      </c>
      <c r="K520" s="176">
        <v>19</v>
      </c>
      <c r="L520" s="176">
        <v>13</v>
      </c>
      <c r="M520" s="203">
        <f t="shared" si="74"/>
        <v>0.68421052631578949</v>
      </c>
      <c r="N520" s="176">
        <v>0</v>
      </c>
      <c r="O520" s="176">
        <v>0</v>
      </c>
      <c r="P520" s="203" t="str">
        <f t="shared" si="75"/>
        <v/>
      </c>
      <c r="Q520" s="203" t="str">
        <f t="shared" si="79"/>
        <v/>
      </c>
      <c r="R520" s="203" t="str">
        <f t="shared" si="79"/>
        <v/>
      </c>
      <c r="S520" s="203" t="str">
        <f t="shared" si="77"/>
        <v/>
      </c>
    </row>
    <row r="521" spans="1:19" ht="16.5" thickTop="1" thickBot="1" x14ac:dyDescent="0.3">
      <c r="A521" s="204" t="s">
        <v>523</v>
      </c>
      <c r="B521" s="284">
        <v>0</v>
      </c>
      <c r="C521" s="205">
        <v>0</v>
      </c>
      <c r="D521" s="206" t="str">
        <f t="shared" ref="D521:D584" si="80">IFERROR(C521/B521,"")</f>
        <v/>
      </c>
      <c r="E521" s="207">
        <v>0</v>
      </c>
      <c r="F521" s="205">
        <v>0</v>
      </c>
      <c r="G521" s="206" t="str">
        <f t="shared" ref="G521:G584" si="81">IFERROR(F521/E521,"")</f>
        <v/>
      </c>
      <c r="H521" s="206" t="str">
        <f t="shared" si="78"/>
        <v/>
      </c>
      <c r="I521" s="206" t="str">
        <f t="shared" si="78"/>
        <v/>
      </c>
      <c r="J521" s="208" t="str">
        <f t="shared" ref="J521:J584" si="82">IFERROR(D521-G521,"")</f>
        <v/>
      </c>
      <c r="K521" s="209">
        <v>38</v>
      </c>
      <c r="L521" s="205">
        <v>0</v>
      </c>
      <c r="M521" s="206">
        <f t="shared" ref="M521:M584" si="83">IFERROR(L521/K521,"")</f>
        <v>0</v>
      </c>
      <c r="N521" s="207">
        <v>0</v>
      </c>
      <c r="O521" s="205">
        <v>0</v>
      </c>
      <c r="P521" s="206" t="str">
        <f t="shared" ref="P521:P584" si="84">IFERROR(O521/N521,"")</f>
        <v/>
      </c>
      <c r="Q521" s="206" t="str">
        <f t="shared" si="79"/>
        <v/>
      </c>
      <c r="R521" s="206" t="str">
        <f t="shared" si="79"/>
        <v/>
      </c>
      <c r="S521" s="208" t="str">
        <f t="shared" ref="S521:S584" si="85">IFERROR(M521-P521,"")</f>
        <v/>
      </c>
    </row>
    <row r="522" spans="1:19" ht="15" thickTop="1" thickBot="1" x14ac:dyDescent="0.3">
      <c r="A522" s="210" t="s">
        <v>352</v>
      </c>
      <c r="B522" s="210">
        <v>0</v>
      </c>
      <c r="C522" s="176">
        <v>0</v>
      </c>
      <c r="D522" s="203" t="str">
        <f t="shared" si="80"/>
        <v/>
      </c>
      <c r="E522" s="176">
        <v>0</v>
      </c>
      <c r="F522" s="176">
        <v>0</v>
      </c>
      <c r="G522" s="203" t="str">
        <f t="shared" si="81"/>
        <v/>
      </c>
      <c r="H522" s="203" t="str">
        <f t="shared" si="78"/>
        <v/>
      </c>
      <c r="I522" s="203" t="str">
        <f t="shared" si="78"/>
        <v/>
      </c>
      <c r="J522" s="203" t="str">
        <f t="shared" si="82"/>
        <v/>
      </c>
      <c r="K522" s="176">
        <v>38</v>
      </c>
      <c r="L522" s="176">
        <v>0</v>
      </c>
      <c r="M522" s="203">
        <f t="shared" si="83"/>
        <v>0</v>
      </c>
      <c r="N522" s="176">
        <v>0</v>
      </c>
      <c r="O522" s="176">
        <v>0</v>
      </c>
      <c r="P522" s="203" t="str">
        <f t="shared" si="84"/>
        <v/>
      </c>
      <c r="Q522" s="203" t="str">
        <f t="shared" si="79"/>
        <v/>
      </c>
      <c r="R522" s="203" t="str">
        <f t="shared" si="79"/>
        <v/>
      </c>
      <c r="S522" s="203" t="str">
        <f t="shared" si="85"/>
        <v/>
      </c>
    </row>
    <row r="523" spans="1:19" ht="16.5" thickTop="1" thickBot="1" x14ac:dyDescent="0.3">
      <c r="A523" s="204" t="s">
        <v>527</v>
      </c>
      <c r="B523" s="284">
        <v>0</v>
      </c>
      <c r="C523" s="205">
        <v>0</v>
      </c>
      <c r="D523" s="206" t="str">
        <f t="shared" si="80"/>
        <v/>
      </c>
      <c r="E523" s="207">
        <v>68</v>
      </c>
      <c r="F523" s="205">
        <v>0</v>
      </c>
      <c r="G523" s="206">
        <f t="shared" si="81"/>
        <v>0</v>
      </c>
      <c r="H523" s="206">
        <f t="shared" si="78"/>
        <v>-1</v>
      </c>
      <c r="I523" s="206" t="str">
        <f t="shared" si="78"/>
        <v/>
      </c>
      <c r="J523" s="208" t="str">
        <f t="shared" si="82"/>
        <v/>
      </c>
      <c r="K523" s="209">
        <v>68</v>
      </c>
      <c r="L523" s="205">
        <v>0</v>
      </c>
      <c r="M523" s="206">
        <f t="shared" si="83"/>
        <v>0</v>
      </c>
      <c r="N523" s="207">
        <v>68</v>
      </c>
      <c r="O523" s="205">
        <v>0</v>
      </c>
      <c r="P523" s="206">
        <f t="shared" si="84"/>
        <v>0</v>
      </c>
      <c r="Q523" s="206">
        <f t="shared" si="79"/>
        <v>0</v>
      </c>
      <c r="R523" s="206" t="str">
        <f t="shared" si="79"/>
        <v/>
      </c>
      <c r="S523" s="208">
        <f t="shared" si="85"/>
        <v>0</v>
      </c>
    </row>
    <row r="524" spans="1:19" ht="15" thickTop="1" thickBot="1" x14ac:dyDescent="0.3">
      <c r="A524" s="210" t="s">
        <v>84</v>
      </c>
      <c r="B524" s="210">
        <v>0</v>
      </c>
      <c r="C524" s="176">
        <v>0</v>
      </c>
      <c r="D524" s="203" t="str">
        <f t="shared" si="80"/>
        <v/>
      </c>
      <c r="E524" s="176">
        <v>68</v>
      </c>
      <c r="F524" s="176">
        <v>0</v>
      </c>
      <c r="G524" s="203">
        <f t="shared" si="81"/>
        <v>0</v>
      </c>
      <c r="H524" s="203">
        <f t="shared" si="78"/>
        <v>-1</v>
      </c>
      <c r="I524" s="203" t="str">
        <f t="shared" si="78"/>
        <v/>
      </c>
      <c r="J524" s="203" t="str">
        <f t="shared" si="82"/>
        <v/>
      </c>
      <c r="K524" s="176">
        <v>68</v>
      </c>
      <c r="L524" s="176">
        <v>0</v>
      </c>
      <c r="M524" s="203">
        <f t="shared" si="83"/>
        <v>0</v>
      </c>
      <c r="N524" s="176">
        <v>68</v>
      </c>
      <c r="O524" s="176">
        <v>0</v>
      </c>
      <c r="P524" s="203">
        <f t="shared" si="84"/>
        <v>0</v>
      </c>
      <c r="Q524" s="203">
        <f t="shared" si="79"/>
        <v>0</v>
      </c>
      <c r="R524" s="203" t="str">
        <f t="shared" si="79"/>
        <v/>
      </c>
      <c r="S524" s="203">
        <f t="shared" si="85"/>
        <v>0</v>
      </c>
    </row>
    <row r="525" spans="1:19" ht="16.5" thickTop="1" thickBot="1" x14ac:dyDescent="0.3">
      <c r="A525" s="204" t="s">
        <v>492</v>
      </c>
      <c r="B525" s="284">
        <v>0</v>
      </c>
      <c r="C525" s="205">
        <v>0</v>
      </c>
      <c r="D525" s="206" t="str">
        <f t="shared" si="80"/>
        <v/>
      </c>
      <c r="E525" s="207">
        <v>0</v>
      </c>
      <c r="F525" s="205">
        <v>0</v>
      </c>
      <c r="G525" s="206" t="str">
        <f t="shared" si="81"/>
        <v/>
      </c>
      <c r="H525" s="206" t="str">
        <f t="shared" si="78"/>
        <v/>
      </c>
      <c r="I525" s="206" t="str">
        <f t="shared" si="78"/>
        <v/>
      </c>
      <c r="J525" s="208" t="str">
        <f t="shared" si="82"/>
        <v/>
      </c>
      <c r="K525" s="209">
        <v>0</v>
      </c>
      <c r="L525" s="205">
        <v>0</v>
      </c>
      <c r="M525" s="206" t="str">
        <f t="shared" si="83"/>
        <v/>
      </c>
      <c r="N525" s="207">
        <v>98</v>
      </c>
      <c r="O525" s="205">
        <v>76</v>
      </c>
      <c r="P525" s="206">
        <f t="shared" si="84"/>
        <v>0.77551020408163263</v>
      </c>
      <c r="Q525" s="206">
        <f t="shared" si="79"/>
        <v>-1</v>
      </c>
      <c r="R525" s="206">
        <f t="shared" si="79"/>
        <v>-1</v>
      </c>
      <c r="S525" s="208" t="str">
        <f t="shared" si="85"/>
        <v/>
      </c>
    </row>
    <row r="526" spans="1:19" ht="15" thickTop="1" thickBot="1" x14ac:dyDescent="0.3">
      <c r="A526" s="210" t="s">
        <v>350</v>
      </c>
      <c r="B526" s="210">
        <v>0</v>
      </c>
      <c r="C526" s="176">
        <v>0</v>
      </c>
      <c r="D526" s="203" t="str">
        <f t="shared" si="80"/>
        <v/>
      </c>
      <c r="E526" s="176">
        <v>0</v>
      </c>
      <c r="F526" s="176">
        <v>0</v>
      </c>
      <c r="G526" s="203" t="str">
        <f t="shared" si="81"/>
        <v/>
      </c>
      <c r="H526" s="203" t="str">
        <f t="shared" si="78"/>
        <v/>
      </c>
      <c r="I526" s="203" t="str">
        <f t="shared" si="78"/>
        <v/>
      </c>
      <c r="J526" s="203" t="str">
        <f t="shared" si="82"/>
        <v/>
      </c>
      <c r="K526" s="176">
        <v>0</v>
      </c>
      <c r="L526" s="176">
        <v>0</v>
      </c>
      <c r="M526" s="203" t="str">
        <f t="shared" si="83"/>
        <v/>
      </c>
      <c r="N526" s="176">
        <v>98</v>
      </c>
      <c r="O526" s="176">
        <v>76</v>
      </c>
      <c r="P526" s="203">
        <f t="shared" si="84"/>
        <v>0.77551020408163263</v>
      </c>
      <c r="Q526" s="203">
        <f t="shared" si="79"/>
        <v>-1</v>
      </c>
      <c r="R526" s="203">
        <f t="shared" si="79"/>
        <v>-1</v>
      </c>
      <c r="S526" s="203" t="str">
        <f t="shared" si="85"/>
        <v/>
      </c>
    </row>
    <row r="527" spans="1:19" ht="16.5" thickTop="1" thickBot="1" x14ac:dyDescent="0.3">
      <c r="A527" s="204" t="s">
        <v>529</v>
      </c>
      <c r="B527" s="284">
        <v>0</v>
      </c>
      <c r="C527" s="205">
        <v>0</v>
      </c>
      <c r="D527" s="206" t="str">
        <f t="shared" si="80"/>
        <v/>
      </c>
      <c r="E527" s="207">
        <v>0</v>
      </c>
      <c r="F527" s="205">
        <v>0</v>
      </c>
      <c r="G527" s="206" t="str">
        <f t="shared" si="81"/>
        <v/>
      </c>
      <c r="H527" s="206" t="str">
        <f t="shared" si="78"/>
        <v/>
      </c>
      <c r="I527" s="206" t="str">
        <f t="shared" si="78"/>
        <v/>
      </c>
      <c r="J527" s="208" t="str">
        <f t="shared" si="82"/>
        <v/>
      </c>
      <c r="K527" s="209">
        <v>38</v>
      </c>
      <c r="L527" s="205">
        <v>0</v>
      </c>
      <c r="M527" s="206">
        <f t="shared" si="83"/>
        <v>0</v>
      </c>
      <c r="N527" s="207">
        <v>114</v>
      </c>
      <c r="O527" s="205">
        <v>0</v>
      </c>
      <c r="P527" s="206">
        <f t="shared" si="84"/>
        <v>0</v>
      </c>
      <c r="Q527" s="206">
        <f t="shared" si="79"/>
        <v>-0.66666666666666674</v>
      </c>
      <c r="R527" s="206" t="str">
        <f t="shared" si="79"/>
        <v/>
      </c>
      <c r="S527" s="208">
        <f t="shared" si="85"/>
        <v>0</v>
      </c>
    </row>
    <row r="528" spans="1:19" ht="15" thickTop="1" thickBot="1" x14ac:dyDescent="0.3">
      <c r="A528" s="210" t="s">
        <v>352</v>
      </c>
      <c r="B528" s="210">
        <v>0</v>
      </c>
      <c r="C528" s="176">
        <v>0</v>
      </c>
      <c r="D528" s="203" t="str">
        <f t="shared" si="80"/>
        <v/>
      </c>
      <c r="E528" s="176">
        <v>0</v>
      </c>
      <c r="F528" s="176">
        <v>0</v>
      </c>
      <c r="G528" s="203" t="str">
        <f t="shared" si="81"/>
        <v/>
      </c>
      <c r="H528" s="203" t="str">
        <f t="shared" si="78"/>
        <v/>
      </c>
      <c r="I528" s="203" t="str">
        <f t="shared" si="78"/>
        <v/>
      </c>
      <c r="J528" s="203" t="str">
        <f t="shared" si="82"/>
        <v/>
      </c>
      <c r="K528" s="176">
        <v>38</v>
      </c>
      <c r="L528" s="176">
        <v>0</v>
      </c>
      <c r="M528" s="203">
        <f t="shared" si="83"/>
        <v>0</v>
      </c>
      <c r="N528" s="176">
        <v>114</v>
      </c>
      <c r="O528" s="176">
        <v>0</v>
      </c>
      <c r="P528" s="203">
        <f t="shared" si="84"/>
        <v>0</v>
      </c>
      <c r="Q528" s="203">
        <f t="shared" si="79"/>
        <v>-0.66666666666666674</v>
      </c>
      <c r="R528" s="203" t="str">
        <f t="shared" si="79"/>
        <v/>
      </c>
      <c r="S528" s="203">
        <f t="shared" si="85"/>
        <v>0</v>
      </c>
    </row>
    <row r="529" spans="1:19" ht="16.5" thickTop="1" thickBot="1" x14ac:dyDescent="0.3">
      <c r="A529" s="204" t="s">
        <v>493</v>
      </c>
      <c r="B529" s="284">
        <v>0</v>
      </c>
      <c r="C529" s="205">
        <v>0</v>
      </c>
      <c r="D529" s="206" t="str">
        <f t="shared" si="80"/>
        <v/>
      </c>
      <c r="E529" s="207">
        <v>0</v>
      </c>
      <c r="F529" s="205">
        <v>0</v>
      </c>
      <c r="G529" s="206" t="str">
        <f t="shared" si="81"/>
        <v/>
      </c>
      <c r="H529" s="206" t="str">
        <f t="shared" si="78"/>
        <v/>
      </c>
      <c r="I529" s="206" t="str">
        <f t="shared" si="78"/>
        <v/>
      </c>
      <c r="J529" s="208" t="str">
        <f t="shared" si="82"/>
        <v/>
      </c>
      <c r="K529" s="209">
        <v>0</v>
      </c>
      <c r="L529" s="205">
        <v>0</v>
      </c>
      <c r="M529" s="206" t="str">
        <f t="shared" si="83"/>
        <v/>
      </c>
      <c r="N529" s="207">
        <v>98</v>
      </c>
      <c r="O529" s="205">
        <v>0</v>
      </c>
      <c r="P529" s="206">
        <f t="shared" si="84"/>
        <v>0</v>
      </c>
      <c r="Q529" s="206">
        <f t="shared" si="79"/>
        <v>-1</v>
      </c>
      <c r="R529" s="206" t="str">
        <f t="shared" si="79"/>
        <v/>
      </c>
      <c r="S529" s="208" t="str">
        <f t="shared" si="85"/>
        <v/>
      </c>
    </row>
    <row r="530" spans="1:19" ht="15" thickTop="1" thickBot="1" x14ac:dyDescent="0.3">
      <c r="A530" s="210" t="s">
        <v>350</v>
      </c>
      <c r="B530" s="210">
        <v>0</v>
      </c>
      <c r="C530" s="176">
        <v>0</v>
      </c>
      <c r="D530" s="203" t="str">
        <f t="shared" si="80"/>
        <v/>
      </c>
      <c r="E530" s="176">
        <v>0</v>
      </c>
      <c r="F530" s="176">
        <v>0</v>
      </c>
      <c r="G530" s="203" t="str">
        <f t="shared" si="81"/>
        <v/>
      </c>
      <c r="H530" s="203" t="str">
        <f t="shared" si="78"/>
        <v/>
      </c>
      <c r="I530" s="203" t="str">
        <f t="shared" si="78"/>
        <v/>
      </c>
      <c r="J530" s="203" t="str">
        <f t="shared" si="82"/>
        <v/>
      </c>
      <c r="K530" s="176">
        <v>0</v>
      </c>
      <c r="L530" s="176">
        <v>0</v>
      </c>
      <c r="M530" s="203" t="str">
        <f t="shared" si="83"/>
        <v/>
      </c>
      <c r="N530" s="176">
        <v>98</v>
      </c>
      <c r="O530" s="176">
        <v>0</v>
      </c>
      <c r="P530" s="203">
        <f t="shared" si="84"/>
        <v>0</v>
      </c>
      <c r="Q530" s="203">
        <f t="shared" si="79"/>
        <v>-1</v>
      </c>
      <c r="R530" s="203" t="str">
        <f t="shared" si="79"/>
        <v/>
      </c>
      <c r="S530" s="203" t="str">
        <f t="shared" si="85"/>
        <v/>
      </c>
    </row>
    <row r="531" spans="1:19" ht="16.5" thickTop="1" thickBot="1" x14ac:dyDescent="0.3">
      <c r="A531" s="204" t="s">
        <v>386</v>
      </c>
      <c r="B531" s="284">
        <v>0</v>
      </c>
      <c r="C531" s="205">
        <v>0</v>
      </c>
      <c r="D531" s="206" t="str">
        <f t="shared" si="80"/>
        <v/>
      </c>
      <c r="E531" s="207">
        <v>19</v>
      </c>
      <c r="F531" s="205">
        <v>0</v>
      </c>
      <c r="G531" s="206">
        <f t="shared" si="81"/>
        <v>0</v>
      </c>
      <c r="H531" s="206">
        <f t="shared" si="78"/>
        <v>-1</v>
      </c>
      <c r="I531" s="206" t="str">
        <f t="shared" si="78"/>
        <v/>
      </c>
      <c r="J531" s="208" t="str">
        <f t="shared" si="82"/>
        <v/>
      </c>
      <c r="K531" s="209">
        <v>171</v>
      </c>
      <c r="L531" s="205">
        <v>18</v>
      </c>
      <c r="M531" s="206">
        <f t="shared" si="83"/>
        <v>0.10526315789473684</v>
      </c>
      <c r="N531" s="207">
        <v>179</v>
      </c>
      <c r="O531" s="205">
        <v>11</v>
      </c>
      <c r="P531" s="206">
        <f t="shared" si="84"/>
        <v>6.1452513966480445E-2</v>
      </c>
      <c r="Q531" s="206">
        <f t="shared" si="79"/>
        <v>-4.4692737430167551E-2</v>
      </c>
      <c r="R531" s="206">
        <f t="shared" si="79"/>
        <v>0.63636363636363646</v>
      </c>
      <c r="S531" s="208">
        <f t="shared" si="85"/>
        <v>4.3810643928256392E-2</v>
      </c>
    </row>
    <row r="532" spans="1:19" ht="14.25" thickTop="1" x14ac:dyDescent="0.25">
      <c r="A532" s="210" t="s">
        <v>352</v>
      </c>
      <c r="B532" s="210">
        <v>0</v>
      </c>
      <c r="C532" s="176">
        <v>0</v>
      </c>
      <c r="D532" s="203" t="str">
        <f t="shared" si="80"/>
        <v/>
      </c>
      <c r="E532" s="176">
        <v>19</v>
      </c>
      <c r="F532" s="176">
        <v>0</v>
      </c>
      <c r="G532" s="203">
        <f t="shared" si="81"/>
        <v>0</v>
      </c>
      <c r="H532" s="203">
        <f t="shared" si="78"/>
        <v>-1</v>
      </c>
      <c r="I532" s="203" t="str">
        <f t="shared" si="78"/>
        <v/>
      </c>
      <c r="J532" s="203" t="str">
        <f t="shared" si="82"/>
        <v/>
      </c>
      <c r="K532" s="176">
        <v>152</v>
      </c>
      <c r="L532" s="176">
        <v>0</v>
      </c>
      <c r="M532" s="203">
        <f t="shared" si="83"/>
        <v>0</v>
      </c>
      <c r="N532" s="176">
        <v>179</v>
      </c>
      <c r="O532" s="176">
        <v>11</v>
      </c>
      <c r="P532" s="203">
        <f t="shared" si="84"/>
        <v>6.1452513966480445E-2</v>
      </c>
      <c r="Q532" s="203">
        <f t="shared" si="79"/>
        <v>-0.15083798882681565</v>
      </c>
      <c r="R532" s="203">
        <f t="shared" si="79"/>
        <v>-1</v>
      </c>
      <c r="S532" s="203">
        <f t="shared" si="85"/>
        <v>-6.1452513966480445E-2</v>
      </c>
    </row>
    <row r="533" spans="1:19" ht="14.25" thickBot="1" x14ac:dyDescent="0.3">
      <c r="A533" s="210" t="s">
        <v>353</v>
      </c>
      <c r="B533" s="210">
        <v>0</v>
      </c>
      <c r="C533" s="176">
        <v>0</v>
      </c>
      <c r="D533" s="203" t="str">
        <f t="shared" si="80"/>
        <v/>
      </c>
      <c r="E533" s="176">
        <v>0</v>
      </c>
      <c r="F533" s="176">
        <v>0</v>
      </c>
      <c r="G533" s="203" t="str">
        <f t="shared" si="81"/>
        <v/>
      </c>
      <c r="H533" s="203" t="str">
        <f t="shared" si="78"/>
        <v/>
      </c>
      <c r="I533" s="203" t="str">
        <f t="shared" si="78"/>
        <v/>
      </c>
      <c r="J533" s="203" t="str">
        <f t="shared" si="82"/>
        <v/>
      </c>
      <c r="K533" s="176">
        <v>19</v>
      </c>
      <c r="L533" s="176">
        <v>18</v>
      </c>
      <c r="M533" s="203">
        <f t="shared" si="83"/>
        <v>0.94736842105263153</v>
      </c>
      <c r="N533" s="176">
        <v>0</v>
      </c>
      <c r="O533" s="176">
        <v>0</v>
      </c>
      <c r="P533" s="203" t="str">
        <f t="shared" si="84"/>
        <v/>
      </c>
      <c r="Q533" s="203" t="str">
        <f t="shared" si="79"/>
        <v/>
      </c>
      <c r="R533" s="203" t="str">
        <f t="shared" si="79"/>
        <v/>
      </c>
      <c r="S533" s="203" t="str">
        <f t="shared" si="85"/>
        <v/>
      </c>
    </row>
    <row r="534" spans="1:19" ht="16.5" thickTop="1" thickBot="1" x14ac:dyDescent="0.3">
      <c r="A534" s="204" t="s">
        <v>339</v>
      </c>
      <c r="B534" s="284">
        <v>0</v>
      </c>
      <c r="C534" s="205">
        <v>0</v>
      </c>
      <c r="D534" s="206" t="str">
        <f t="shared" si="80"/>
        <v/>
      </c>
      <c r="E534" s="207">
        <v>0</v>
      </c>
      <c r="F534" s="205">
        <v>0</v>
      </c>
      <c r="G534" s="206" t="str">
        <f t="shared" si="81"/>
        <v/>
      </c>
      <c r="H534" s="206" t="str">
        <f t="shared" si="78"/>
        <v/>
      </c>
      <c r="I534" s="206" t="str">
        <f t="shared" si="78"/>
        <v/>
      </c>
      <c r="J534" s="208" t="str">
        <f t="shared" si="82"/>
        <v/>
      </c>
      <c r="K534" s="209">
        <v>38</v>
      </c>
      <c r="L534" s="205">
        <v>17</v>
      </c>
      <c r="M534" s="206">
        <f t="shared" si="83"/>
        <v>0.44736842105263158</v>
      </c>
      <c r="N534" s="207">
        <v>38</v>
      </c>
      <c r="O534" s="205">
        <v>0</v>
      </c>
      <c r="P534" s="206">
        <f t="shared" si="84"/>
        <v>0</v>
      </c>
      <c r="Q534" s="206">
        <f t="shared" si="79"/>
        <v>0</v>
      </c>
      <c r="R534" s="206" t="str">
        <f t="shared" si="79"/>
        <v/>
      </c>
      <c r="S534" s="208">
        <f t="shared" si="85"/>
        <v>0.44736842105263158</v>
      </c>
    </row>
    <row r="535" spans="1:19" ht="14.25" thickTop="1" x14ac:dyDescent="0.25">
      <c r="A535" s="210" t="s">
        <v>352</v>
      </c>
      <c r="B535" s="210">
        <v>0</v>
      </c>
      <c r="C535" s="176">
        <v>0</v>
      </c>
      <c r="D535" s="203" t="str">
        <f t="shared" si="80"/>
        <v/>
      </c>
      <c r="E535" s="176">
        <v>0</v>
      </c>
      <c r="F535" s="176">
        <v>0</v>
      </c>
      <c r="G535" s="203" t="str">
        <f t="shared" si="81"/>
        <v/>
      </c>
      <c r="H535" s="203" t="str">
        <f t="shared" si="78"/>
        <v/>
      </c>
      <c r="I535" s="203" t="str">
        <f t="shared" si="78"/>
        <v/>
      </c>
      <c r="J535" s="203" t="str">
        <f t="shared" si="82"/>
        <v/>
      </c>
      <c r="K535" s="176">
        <v>38</v>
      </c>
      <c r="L535" s="176">
        <v>17</v>
      </c>
      <c r="M535" s="203">
        <f t="shared" si="83"/>
        <v>0.44736842105263158</v>
      </c>
      <c r="N535" s="176">
        <v>0</v>
      </c>
      <c r="O535" s="176">
        <v>0</v>
      </c>
      <c r="P535" s="203" t="str">
        <f t="shared" si="84"/>
        <v/>
      </c>
      <c r="Q535" s="203" t="str">
        <f t="shared" si="79"/>
        <v/>
      </c>
      <c r="R535" s="203" t="str">
        <f t="shared" si="79"/>
        <v/>
      </c>
      <c r="S535" s="203" t="str">
        <f t="shared" si="85"/>
        <v/>
      </c>
    </row>
    <row r="536" spans="1:19" ht="14.25" thickBot="1" x14ac:dyDescent="0.3">
      <c r="A536" s="210" t="s">
        <v>353</v>
      </c>
      <c r="B536" s="210">
        <v>0</v>
      </c>
      <c r="C536" s="176">
        <v>0</v>
      </c>
      <c r="D536" s="203" t="str">
        <f t="shared" si="80"/>
        <v/>
      </c>
      <c r="E536" s="176">
        <v>0</v>
      </c>
      <c r="F536" s="176">
        <v>0</v>
      </c>
      <c r="G536" s="203" t="str">
        <f t="shared" si="81"/>
        <v/>
      </c>
      <c r="H536" s="203" t="str">
        <f t="shared" si="78"/>
        <v/>
      </c>
      <c r="I536" s="203" t="str">
        <f t="shared" si="78"/>
        <v/>
      </c>
      <c r="J536" s="203" t="str">
        <f t="shared" si="82"/>
        <v/>
      </c>
      <c r="K536" s="176">
        <v>0</v>
      </c>
      <c r="L536" s="176">
        <v>0</v>
      </c>
      <c r="M536" s="203" t="str">
        <f t="shared" si="83"/>
        <v/>
      </c>
      <c r="N536" s="176">
        <v>38</v>
      </c>
      <c r="O536" s="176">
        <v>0</v>
      </c>
      <c r="P536" s="203">
        <f t="shared" si="84"/>
        <v>0</v>
      </c>
      <c r="Q536" s="203">
        <f t="shared" si="79"/>
        <v>-1</v>
      </c>
      <c r="R536" s="203" t="str">
        <f t="shared" si="79"/>
        <v/>
      </c>
      <c r="S536" s="203" t="str">
        <f t="shared" si="85"/>
        <v/>
      </c>
    </row>
    <row r="537" spans="1:19" ht="16.5" thickTop="1" thickBot="1" x14ac:dyDescent="0.3">
      <c r="A537" s="204" t="s">
        <v>607</v>
      </c>
      <c r="B537" s="284">
        <v>0</v>
      </c>
      <c r="C537" s="205">
        <v>0</v>
      </c>
      <c r="D537" s="206" t="str">
        <f t="shared" si="80"/>
        <v/>
      </c>
      <c r="E537" s="207">
        <v>0</v>
      </c>
      <c r="F537" s="205">
        <v>0</v>
      </c>
      <c r="G537" s="206" t="str">
        <f t="shared" si="81"/>
        <v/>
      </c>
      <c r="H537" s="206" t="str">
        <f t="shared" si="78"/>
        <v/>
      </c>
      <c r="I537" s="206" t="str">
        <f t="shared" si="78"/>
        <v/>
      </c>
      <c r="J537" s="208" t="str">
        <f t="shared" si="82"/>
        <v/>
      </c>
      <c r="K537" s="209">
        <v>0</v>
      </c>
      <c r="L537" s="205">
        <v>0</v>
      </c>
      <c r="M537" s="206" t="str">
        <f t="shared" si="83"/>
        <v/>
      </c>
      <c r="N537" s="207">
        <v>284</v>
      </c>
      <c r="O537" s="205">
        <v>107</v>
      </c>
      <c r="P537" s="206">
        <f t="shared" si="84"/>
        <v>0.37676056338028169</v>
      </c>
      <c r="Q537" s="206">
        <f t="shared" si="79"/>
        <v>-1</v>
      </c>
      <c r="R537" s="206">
        <f t="shared" si="79"/>
        <v>-1</v>
      </c>
      <c r="S537" s="208" t="str">
        <f t="shared" si="85"/>
        <v/>
      </c>
    </row>
    <row r="538" spans="1:19" ht="15" thickTop="1" thickBot="1" x14ac:dyDescent="0.3">
      <c r="A538" s="210" t="s">
        <v>350</v>
      </c>
      <c r="B538" s="210">
        <v>0</v>
      </c>
      <c r="C538" s="176">
        <v>0</v>
      </c>
      <c r="D538" s="203" t="str">
        <f t="shared" si="80"/>
        <v/>
      </c>
      <c r="E538" s="176">
        <v>0</v>
      </c>
      <c r="F538" s="176">
        <v>0</v>
      </c>
      <c r="G538" s="203" t="str">
        <f t="shared" si="81"/>
        <v/>
      </c>
      <c r="H538" s="203" t="str">
        <f t="shared" si="78"/>
        <v/>
      </c>
      <c r="I538" s="203" t="str">
        <f t="shared" si="78"/>
        <v/>
      </c>
      <c r="J538" s="203" t="str">
        <f t="shared" si="82"/>
        <v/>
      </c>
      <c r="K538" s="176">
        <v>0</v>
      </c>
      <c r="L538" s="176">
        <v>0</v>
      </c>
      <c r="M538" s="203" t="str">
        <f t="shared" si="83"/>
        <v/>
      </c>
      <c r="N538" s="176">
        <v>284</v>
      </c>
      <c r="O538" s="176">
        <v>107</v>
      </c>
      <c r="P538" s="203">
        <f t="shared" si="84"/>
        <v>0.37676056338028169</v>
      </c>
      <c r="Q538" s="203">
        <f t="shared" si="79"/>
        <v>-1</v>
      </c>
      <c r="R538" s="203">
        <f t="shared" si="79"/>
        <v>-1</v>
      </c>
      <c r="S538" s="203" t="str">
        <f t="shared" si="85"/>
        <v/>
      </c>
    </row>
    <row r="539" spans="1:19" ht="16.5" thickTop="1" thickBot="1" x14ac:dyDescent="0.3">
      <c r="A539" s="204" t="s">
        <v>322</v>
      </c>
      <c r="B539" s="284">
        <v>0</v>
      </c>
      <c r="C539" s="205">
        <v>0</v>
      </c>
      <c r="D539" s="206" t="str">
        <f t="shared" si="80"/>
        <v/>
      </c>
      <c r="E539" s="207">
        <v>114</v>
      </c>
      <c r="F539" s="205">
        <v>48</v>
      </c>
      <c r="G539" s="206">
        <f t="shared" si="81"/>
        <v>0.42105263157894735</v>
      </c>
      <c r="H539" s="206">
        <f t="shared" si="78"/>
        <v>-1</v>
      </c>
      <c r="I539" s="206">
        <f t="shared" si="78"/>
        <v>-1</v>
      </c>
      <c r="J539" s="208" t="str">
        <f t="shared" si="82"/>
        <v/>
      </c>
      <c r="K539" s="209">
        <v>443</v>
      </c>
      <c r="L539" s="205">
        <v>193</v>
      </c>
      <c r="M539" s="206">
        <f t="shared" si="83"/>
        <v>0.43566591422121898</v>
      </c>
      <c r="N539" s="207">
        <v>1748</v>
      </c>
      <c r="O539" s="205">
        <v>890</v>
      </c>
      <c r="P539" s="206">
        <f t="shared" si="84"/>
        <v>0.50915331807780317</v>
      </c>
      <c r="Q539" s="206">
        <f t="shared" si="79"/>
        <v>-0.74656750572082387</v>
      </c>
      <c r="R539" s="206">
        <f t="shared" si="79"/>
        <v>-0.78314606741573034</v>
      </c>
      <c r="S539" s="208">
        <f t="shared" si="85"/>
        <v>-7.3487403856584199E-2</v>
      </c>
    </row>
    <row r="540" spans="1:19" ht="14.25" thickTop="1" x14ac:dyDescent="0.25">
      <c r="A540" s="210" t="s">
        <v>352</v>
      </c>
      <c r="B540" s="210">
        <v>0</v>
      </c>
      <c r="C540" s="176">
        <v>0</v>
      </c>
      <c r="D540" s="203" t="str">
        <f t="shared" si="80"/>
        <v/>
      </c>
      <c r="E540" s="176">
        <v>0</v>
      </c>
      <c r="F540" s="176">
        <v>0</v>
      </c>
      <c r="G540" s="203" t="str">
        <f t="shared" si="81"/>
        <v/>
      </c>
      <c r="H540" s="203" t="str">
        <f t="shared" si="78"/>
        <v/>
      </c>
      <c r="I540" s="203" t="str">
        <f t="shared" si="78"/>
        <v/>
      </c>
      <c r="J540" s="203" t="str">
        <f t="shared" si="82"/>
        <v/>
      </c>
      <c r="K540" s="176">
        <v>25</v>
      </c>
      <c r="L540" s="176">
        <v>20</v>
      </c>
      <c r="M540" s="203">
        <f t="shared" si="83"/>
        <v>0.8</v>
      </c>
      <c r="N540" s="176">
        <v>76</v>
      </c>
      <c r="O540" s="176">
        <v>76</v>
      </c>
      <c r="P540" s="203">
        <f t="shared" si="84"/>
        <v>1</v>
      </c>
      <c r="Q540" s="203">
        <f t="shared" si="79"/>
        <v>-0.67105263157894735</v>
      </c>
      <c r="R540" s="203">
        <f t="shared" si="79"/>
        <v>-0.73684210526315796</v>
      </c>
      <c r="S540" s="203">
        <f t="shared" si="85"/>
        <v>-0.19999999999999996</v>
      </c>
    </row>
    <row r="541" spans="1:19" ht="14.25" thickBot="1" x14ac:dyDescent="0.3">
      <c r="A541" s="210" t="s">
        <v>353</v>
      </c>
      <c r="B541" s="210">
        <v>0</v>
      </c>
      <c r="C541" s="176">
        <v>0</v>
      </c>
      <c r="D541" s="203" t="str">
        <f t="shared" si="80"/>
        <v/>
      </c>
      <c r="E541" s="176">
        <v>114</v>
      </c>
      <c r="F541" s="176">
        <v>48</v>
      </c>
      <c r="G541" s="203">
        <f t="shared" si="81"/>
        <v>0.42105263157894735</v>
      </c>
      <c r="H541" s="203">
        <f t="shared" si="78"/>
        <v>-1</v>
      </c>
      <c r="I541" s="203">
        <f t="shared" si="78"/>
        <v>-1</v>
      </c>
      <c r="J541" s="203" t="str">
        <f t="shared" si="82"/>
        <v/>
      </c>
      <c r="K541" s="176">
        <v>418</v>
      </c>
      <c r="L541" s="176">
        <v>173</v>
      </c>
      <c r="M541" s="203">
        <f t="shared" si="83"/>
        <v>0.4138755980861244</v>
      </c>
      <c r="N541" s="176">
        <v>1672</v>
      </c>
      <c r="O541" s="176">
        <v>814</v>
      </c>
      <c r="P541" s="203">
        <f t="shared" si="84"/>
        <v>0.48684210526315791</v>
      </c>
      <c r="Q541" s="203">
        <f t="shared" si="79"/>
        <v>-0.75</v>
      </c>
      <c r="R541" s="203">
        <f t="shared" si="79"/>
        <v>-0.78746928746928746</v>
      </c>
      <c r="S541" s="203">
        <f t="shared" si="85"/>
        <v>-7.2966507177033513E-2</v>
      </c>
    </row>
    <row r="542" spans="1:19" ht="16.5" thickTop="1" thickBot="1" x14ac:dyDescent="0.3">
      <c r="A542" s="204" t="s">
        <v>605</v>
      </c>
      <c r="B542" s="284">
        <v>0</v>
      </c>
      <c r="C542" s="205">
        <v>0</v>
      </c>
      <c r="D542" s="206" t="str">
        <f t="shared" si="80"/>
        <v/>
      </c>
      <c r="E542" s="207">
        <v>0</v>
      </c>
      <c r="F542" s="205">
        <v>0</v>
      </c>
      <c r="G542" s="206" t="str">
        <f t="shared" si="81"/>
        <v/>
      </c>
      <c r="H542" s="206" t="str">
        <f t="shared" si="78"/>
        <v/>
      </c>
      <c r="I542" s="206" t="str">
        <f t="shared" si="78"/>
        <v/>
      </c>
      <c r="J542" s="208" t="str">
        <f t="shared" si="82"/>
        <v/>
      </c>
      <c r="K542" s="209">
        <v>0</v>
      </c>
      <c r="L542" s="205">
        <v>0</v>
      </c>
      <c r="M542" s="206" t="str">
        <f t="shared" si="83"/>
        <v/>
      </c>
      <c r="N542" s="207">
        <v>19</v>
      </c>
      <c r="O542" s="205">
        <v>11</v>
      </c>
      <c r="P542" s="206">
        <f t="shared" si="84"/>
        <v>0.57894736842105265</v>
      </c>
      <c r="Q542" s="206">
        <f t="shared" si="79"/>
        <v>-1</v>
      </c>
      <c r="R542" s="206">
        <f t="shared" si="79"/>
        <v>-1</v>
      </c>
      <c r="S542" s="208" t="str">
        <f t="shared" si="85"/>
        <v/>
      </c>
    </row>
    <row r="543" spans="1:19" ht="15" thickTop="1" thickBot="1" x14ac:dyDescent="0.3">
      <c r="A543" s="210" t="s">
        <v>353</v>
      </c>
      <c r="B543" s="210">
        <v>0</v>
      </c>
      <c r="C543" s="176">
        <v>0</v>
      </c>
      <c r="D543" s="203" t="str">
        <f t="shared" si="80"/>
        <v/>
      </c>
      <c r="E543" s="176">
        <v>0</v>
      </c>
      <c r="F543" s="176">
        <v>0</v>
      </c>
      <c r="G543" s="203" t="str">
        <f t="shared" si="81"/>
        <v/>
      </c>
      <c r="H543" s="203" t="str">
        <f t="shared" si="78"/>
        <v/>
      </c>
      <c r="I543" s="203" t="str">
        <f t="shared" si="78"/>
        <v/>
      </c>
      <c r="J543" s="203" t="str">
        <f t="shared" si="82"/>
        <v/>
      </c>
      <c r="K543" s="176">
        <v>0</v>
      </c>
      <c r="L543" s="176">
        <v>0</v>
      </c>
      <c r="M543" s="203" t="str">
        <f t="shared" si="83"/>
        <v/>
      </c>
      <c r="N543" s="176">
        <v>19</v>
      </c>
      <c r="O543" s="176">
        <v>11</v>
      </c>
      <c r="P543" s="203">
        <f t="shared" si="84"/>
        <v>0.57894736842105265</v>
      </c>
      <c r="Q543" s="203">
        <f t="shared" si="79"/>
        <v>-1</v>
      </c>
      <c r="R543" s="203">
        <f t="shared" si="79"/>
        <v>-1</v>
      </c>
      <c r="S543" s="203" t="str">
        <f t="shared" si="85"/>
        <v/>
      </c>
    </row>
    <row r="544" spans="1:19" ht="16.5" thickTop="1" thickBot="1" x14ac:dyDescent="0.3">
      <c r="A544" s="204" t="s">
        <v>340</v>
      </c>
      <c r="B544" s="284">
        <v>0</v>
      </c>
      <c r="C544" s="205">
        <v>0</v>
      </c>
      <c r="D544" s="206" t="str">
        <f t="shared" si="80"/>
        <v/>
      </c>
      <c r="E544" s="207">
        <v>0</v>
      </c>
      <c r="F544" s="205">
        <v>0</v>
      </c>
      <c r="G544" s="206" t="str">
        <f t="shared" si="81"/>
        <v/>
      </c>
      <c r="H544" s="206" t="str">
        <f t="shared" si="78"/>
        <v/>
      </c>
      <c r="I544" s="206" t="str">
        <f t="shared" si="78"/>
        <v/>
      </c>
      <c r="J544" s="208" t="str">
        <f t="shared" si="82"/>
        <v/>
      </c>
      <c r="K544" s="209">
        <v>38</v>
      </c>
      <c r="L544" s="205">
        <v>2</v>
      </c>
      <c r="M544" s="206">
        <f t="shared" si="83"/>
        <v>5.2631578947368418E-2</v>
      </c>
      <c r="N544" s="207">
        <v>19</v>
      </c>
      <c r="O544" s="205">
        <v>6</v>
      </c>
      <c r="P544" s="206">
        <f t="shared" si="84"/>
        <v>0.31578947368421051</v>
      </c>
      <c r="Q544" s="206">
        <f t="shared" si="79"/>
        <v>1</v>
      </c>
      <c r="R544" s="206">
        <f t="shared" si="79"/>
        <v>-0.66666666666666674</v>
      </c>
      <c r="S544" s="208">
        <f t="shared" si="85"/>
        <v>-0.26315789473684209</v>
      </c>
    </row>
    <row r="545" spans="1:19" ht="14.25" thickTop="1" x14ac:dyDescent="0.25">
      <c r="A545" s="210" t="s">
        <v>352</v>
      </c>
      <c r="B545" s="210">
        <v>0</v>
      </c>
      <c r="C545" s="176">
        <v>0</v>
      </c>
      <c r="D545" s="203" t="str">
        <f t="shared" si="80"/>
        <v/>
      </c>
      <c r="E545" s="176">
        <v>0</v>
      </c>
      <c r="F545" s="176">
        <v>0</v>
      </c>
      <c r="G545" s="203" t="str">
        <f t="shared" si="81"/>
        <v/>
      </c>
      <c r="H545" s="203" t="str">
        <f t="shared" si="78"/>
        <v/>
      </c>
      <c r="I545" s="203" t="str">
        <f t="shared" si="78"/>
        <v/>
      </c>
      <c r="J545" s="203" t="str">
        <f t="shared" si="82"/>
        <v/>
      </c>
      <c r="K545" s="176">
        <v>38</v>
      </c>
      <c r="L545" s="176">
        <v>2</v>
      </c>
      <c r="M545" s="203">
        <f t="shared" si="83"/>
        <v>5.2631578947368418E-2</v>
      </c>
      <c r="N545" s="176">
        <v>0</v>
      </c>
      <c r="O545" s="176">
        <v>0</v>
      </c>
      <c r="P545" s="203" t="str">
        <f t="shared" si="84"/>
        <v/>
      </c>
      <c r="Q545" s="203" t="str">
        <f t="shared" si="79"/>
        <v/>
      </c>
      <c r="R545" s="203" t="str">
        <f t="shared" si="79"/>
        <v/>
      </c>
      <c r="S545" s="203" t="str">
        <f t="shared" si="85"/>
        <v/>
      </c>
    </row>
    <row r="546" spans="1:19" ht="14.25" thickBot="1" x14ac:dyDescent="0.3">
      <c r="A546" s="210" t="s">
        <v>353</v>
      </c>
      <c r="B546" s="210">
        <v>0</v>
      </c>
      <c r="C546" s="176">
        <v>0</v>
      </c>
      <c r="D546" s="203" t="str">
        <f t="shared" si="80"/>
        <v/>
      </c>
      <c r="E546" s="176">
        <v>0</v>
      </c>
      <c r="F546" s="176">
        <v>0</v>
      </c>
      <c r="G546" s="203" t="str">
        <f t="shared" si="81"/>
        <v/>
      </c>
      <c r="H546" s="203" t="str">
        <f t="shared" si="78"/>
        <v/>
      </c>
      <c r="I546" s="203" t="str">
        <f t="shared" si="78"/>
        <v/>
      </c>
      <c r="J546" s="203" t="str">
        <f t="shared" si="82"/>
        <v/>
      </c>
      <c r="K546" s="176">
        <v>0</v>
      </c>
      <c r="L546" s="176">
        <v>0</v>
      </c>
      <c r="M546" s="203" t="str">
        <f t="shared" si="83"/>
        <v/>
      </c>
      <c r="N546" s="176">
        <v>19</v>
      </c>
      <c r="O546" s="176">
        <v>6</v>
      </c>
      <c r="P546" s="203">
        <f t="shared" si="84"/>
        <v>0.31578947368421051</v>
      </c>
      <c r="Q546" s="203">
        <f t="shared" si="79"/>
        <v>-1</v>
      </c>
      <c r="R546" s="203">
        <f t="shared" si="79"/>
        <v>-1</v>
      </c>
      <c r="S546" s="203" t="str">
        <f t="shared" si="85"/>
        <v/>
      </c>
    </row>
    <row r="547" spans="1:19" ht="16.5" thickTop="1" thickBot="1" x14ac:dyDescent="0.3">
      <c r="A547" s="204" t="s">
        <v>484</v>
      </c>
      <c r="B547" s="284">
        <v>0</v>
      </c>
      <c r="C547" s="205">
        <v>0</v>
      </c>
      <c r="D547" s="206" t="str">
        <f t="shared" si="80"/>
        <v/>
      </c>
      <c r="E547" s="207">
        <v>0</v>
      </c>
      <c r="F547" s="205">
        <v>0</v>
      </c>
      <c r="G547" s="206" t="str">
        <f t="shared" si="81"/>
        <v/>
      </c>
      <c r="H547" s="206" t="str">
        <f t="shared" si="78"/>
        <v/>
      </c>
      <c r="I547" s="206" t="str">
        <f t="shared" si="78"/>
        <v/>
      </c>
      <c r="J547" s="208" t="str">
        <f t="shared" si="82"/>
        <v/>
      </c>
      <c r="K547" s="209">
        <v>0</v>
      </c>
      <c r="L547" s="205">
        <v>0</v>
      </c>
      <c r="M547" s="206" t="str">
        <f t="shared" si="83"/>
        <v/>
      </c>
      <c r="N547" s="207">
        <v>19</v>
      </c>
      <c r="O547" s="205">
        <v>13</v>
      </c>
      <c r="P547" s="206">
        <f t="shared" si="84"/>
        <v>0.68421052631578949</v>
      </c>
      <c r="Q547" s="206">
        <f t="shared" si="79"/>
        <v>-1</v>
      </c>
      <c r="R547" s="206">
        <f t="shared" si="79"/>
        <v>-1</v>
      </c>
      <c r="S547" s="208" t="str">
        <f t="shared" si="85"/>
        <v/>
      </c>
    </row>
    <row r="548" spans="1:19" ht="15" thickTop="1" thickBot="1" x14ac:dyDescent="0.3">
      <c r="A548" s="210" t="s">
        <v>354</v>
      </c>
      <c r="B548" s="210">
        <v>0</v>
      </c>
      <c r="C548" s="176">
        <v>0</v>
      </c>
      <c r="D548" s="203" t="str">
        <f t="shared" si="80"/>
        <v/>
      </c>
      <c r="E548" s="176">
        <v>0</v>
      </c>
      <c r="F548" s="176">
        <v>0</v>
      </c>
      <c r="G548" s="203" t="str">
        <f t="shared" si="81"/>
        <v/>
      </c>
      <c r="H548" s="203" t="str">
        <f t="shared" si="78"/>
        <v/>
      </c>
      <c r="I548" s="203" t="str">
        <f t="shared" si="78"/>
        <v/>
      </c>
      <c r="J548" s="203" t="str">
        <f t="shared" si="82"/>
        <v/>
      </c>
      <c r="K548" s="176">
        <v>0</v>
      </c>
      <c r="L548" s="176">
        <v>0</v>
      </c>
      <c r="M548" s="203" t="str">
        <f t="shared" si="83"/>
        <v/>
      </c>
      <c r="N548" s="176">
        <v>19</v>
      </c>
      <c r="O548" s="176">
        <v>13</v>
      </c>
      <c r="P548" s="203">
        <f t="shared" si="84"/>
        <v>0.68421052631578949</v>
      </c>
      <c r="Q548" s="203">
        <f t="shared" si="79"/>
        <v>-1</v>
      </c>
      <c r="R548" s="203">
        <f t="shared" si="79"/>
        <v>-1</v>
      </c>
      <c r="S548" s="203" t="str">
        <f t="shared" si="85"/>
        <v/>
      </c>
    </row>
    <row r="549" spans="1:19" ht="16.5" thickTop="1" thickBot="1" x14ac:dyDescent="0.3">
      <c r="A549" s="204" t="s">
        <v>395</v>
      </c>
      <c r="B549" s="284">
        <v>0</v>
      </c>
      <c r="C549" s="205">
        <v>0</v>
      </c>
      <c r="D549" s="206" t="str">
        <f t="shared" si="80"/>
        <v/>
      </c>
      <c r="E549" s="207">
        <v>0</v>
      </c>
      <c r="F549" s="205">
        <v>0</v>
      </c>
      <c r="G549" s="206" t="str">
        <f t="shared" si="81"/>
        <v/>
      </c>
      <c r="H549" s="206" t="str">
        <f t="shared" si="78"/>
        <v/>
      </c>
      <c r="I549" s="206" t="str">
        <f t="shared" si="78"/>
        <v/>
      </c>
      <c r="J549" s="208" t="str">
        <f t="shared" si="82"/>
        <v/>
      </c>
      <c r="K549" s="209">
        <v>114</v>
      </c>
      <c r="L549" s="205">
        <v>40</v>
      </c>
      <c r="M549" s="206">
        <f t="shared" si="83"/>
        <v>0.35087719298245612</v>
      </c>
      <c r="N549" s="207">
        <v>76</v>
      </c>
      <c r="O549" s="205">
        <v>14</v>
      </c>
      <c r="P549" s="206">
        <f t="shared" si="84"/>
        <v>0.18421052631578946</v>
      </c>
      <c r="Q549" s="206">
        <f t="shared" si="79"/>
        <v>0.5</v>
      </c>
      <c r="R549" s="206">
        <f t="shared" si="79"/>
        <v>1.8571428571428572</v>
      </c>
      <c r="S549" s="208">
        <f t="shared" si="85"/>
        <v>0.16666666666666666</v>
      </c>
    </row>
    <row r="550" spans="1:19" ht="15" thickTop="1" thickBot="1" x14ac:dyDescent="0.3">
      <c r="A550" s="210" t="s">
        <v>352</v>
      </c>
      <c r="B550" s="210">
        <v>0</v>
      </c>
      <c r="C550" s="176">
        <v>0</v>
      </c>
      <c r="D550" s="203" t="str">
        <f t="shared" si="80"/>
        <v/>
      </c>
      <c r="E550" s="176">
        <v>0</v>
      </c>
      <c r="F550" s="176">
        <v>0</v>
      </c>
      <c r="G550" s="203" t="str">
        <f t="shared" si="81"/>
        <v/>
      </c>
      <c r="H550" s="203" t="str">
        <f t="shared" si="78"/>
        <v/>
      </c>
      <c r="I550" s="203" t="str">
        <f t="shared" si="78"/>
        <v/>
      </c>
      <c r="J550" s="203" t="str">
        <f t="shared" si="82"/>
        <v/>
      </c>
      <c r="K550" s="176">
        <v>114</v>
      </c>
      <c r="L550" s="176">
        <v>40</v>
      </c>
      <c r="M550" s="203">
        <f t="shared" si="83"/>
        <v>0.35087719298245612</v>
      </c>
      <c r="N550" s="176">
        <v>76</v>
      </c>
      <c r="O550" s="176">
        <v>14</v>
      </c>
      <c r="P550" s="203">
        <f t="shared" si="84"/>
        <v>0.18421052631578946</v>
      </c>
      <c r="Q550" s="203">
        <f t="shared" si="79"/>
        <v>0.5</v>
      </c>
      <c r="R550" s="203">
        <f t="shared" si="79"/>
        <v>1.8571428571428572</v>
      </c>
      <c r="S550" s="203">
        <f t="shared" si="85"/>
        <v>0.16666666666666666</v>
      </c>
    </row>
    <row r="551" spans="1:19" ht="16.5" thickTop="1" thickBot="1" x14ac:dyDescent="0.3">
      <c r="A551" s="204" t="s">
        <v>411</v>
      </c>
      <c r="B551" s="284">
        <v>0</v>
      </c>
      <c r="C551" s="205">
        <v>0</v>
      </c>
      <c r="D551" s="206" t="str">
        <f t="shared" si="80"/>
        <v/>
      </c>
      <c r="E551" s="207">
        <v>0</v>
      </c>
      <c r="F551" s="205">
        <v>0</v>
      </c>
      <c r="G551" s="206" t="str">
        <f t="shared" si="81"/>
        <v/>
      </c>
      <c r="H551" s="206" t="str">
        <f t="shared" si="78"/>
        <v/>
      </c>
      <c r="I551" s="206" t="str">
        <f t="shared" si="78"/>
        <v/>
      </c>
      <c r="J551" s="208" t="str">
        <f t="shared" si="82"/>
        <v/>
      </c>
      <c r="K551" s="209">
        <v>0</v>
      </c>
      <c r="L551" s="205">
        <v>0</v>
      </c>
      <c r="M551" s="206" t="str">
        <f t="shared" si="83"/>
        <v/>
      </c>
      <c r="N551" s="207">
        <v>80</v>
      </c>
      <c r="O551" s="205">
        <v>50</v>
      </c>
      <c r="P551" s="206">
        <f t="shared" si="84"/>
        <v>0.625</v>
      </c>
      <c r="Q551" s="206">
        <f t="shared" si="79"/>
        <v>-1</v>
      </c>
      <c r="R551" s="206">
        <f t="shared" si="79"/>
        <v>-1</v>
      </c>
      <c r="S551" s="208" t="str">
        <f t="shared" si="85"/>
        <v/>
      </c>
    </row>
    <row r="552" spans="1:19" ht="15" thickTop="1" thickBot="1" x14ac:dyDescent="0.3">
      <c r="A552" s="210" t="s">
        <v>403</v>
      </c>
      <c r="B552" s="210">
        <v>0</v>
      </c>
      <c r="C552" s="176">
        <v>0</v>
      </c>
      <c r="D552" s="203" t="str">
        <f t="shared" si="80"/>
        <v/>
      </c>
      <c r="E552" s="176">
        <v>0</v>
      </c>
      <c r="F552" s="176">
        <v>0</v>
      </c>
      <c r="G552" s="203" t="str">
        <f t="shared" si="81"/>
        <v/>
      </c>
      <c r="H552" s="203" t="str">
        <f t="shared" si="78"/>
        <v/>
      </c>
      <c r="I552" s="203" t="str">
        <f t="shared" si="78"/>
        <v/>
      </c>
      <c r="J552" s="203" t="str">
        <f t="shared" si="82"/>
        <v/>
      </c>
      <c r="K552" s="176">
        <v>0</v>
      </c>
      <c r="L552" s="176">
        <v>0</v>
      </c>
      <c r="M552" s="203" t="str">
        <f t="shared" si="83"/>
        <v/>
      </c>
      <c r="N552" s="176">
        <v>80</v>
      </c>
      <c r="O552" s="176">
        <v>50</v>
      </c>
      <c r="P552" s="203">
        <f t="shared" si="84"/>
        <v>0.625</v>
      </c>
      <c r="Q552" s="203">
        <f t="shared" si="79"/>
        <v>-1</v>
      </c>
      <c r="R552" s="203">
        <f t="shared" si="79"/>
        <v>-1</v>
      </c>
      <c r="S552" s="203" t="str">
        <f t="shared" si="85"/>
        <v/>
      </c>
    </row>
    <row r="553" spans="1:19" ht="16.5" thickTop="1" thickBot="1" x14ac:dyDescent="0.3">
      <c r="A553" s="204" t="s">
        <v>509</v>
      </c>
      <c r="B553" s="284">
        <v>0</v>
      </c>
      <c r="C553" s="205">
        <v>0</v>
      </c>
      <c r="D553" s="206" t="str">
        <f t="shared" si="80"/>
        <v/>
      </c>
      <c r="E553" s="207">
        <v>0</v>
      </c>
      <c r="F553" s="205">
        <v>0</v>
      </c>
      <c r="G553" s="206" t="str">
        <f t="shared" si="81"/>
        <v/>
      </c>
      <c r="H553" s="206" t="str">
        <f t="shared" si="78"/>
        <v/>
      </c>
      <c r="I553" s="206" t="str">
        <f t="shared" si="78"/>
        <v/>
      </c>
      <c r="J553" s="208" t="str">
        <f t="shared" si="82"/>
        <v/>
      </c>
      <c r="K553" s="209">
        <v>19</v>
      </c>
      <c r="L553" s="205">
        <v>1</v>
      </c>
      <c r="M553" s="206">
        <f t="shared" si="83"/>
        <v>5.2631578947368418E-2</v>
      </c>
      <c r="N553" s="207">
        <v>0</v>
      </c>
      <c r="O553" s="205">
        <v>0</v>
      </c>
      <c r="P553" s="206" t="str">
        <f t="shared" si="84"/>
        <v/>
      </c>
      <c r="Q553" s="206" t="str">
        <f t="shared" si="79"/>
        <v/>
      </c>
      <c r="R553" s="206" t="str">
        <f t="shared" si="79"/>
        <v/>
      </c>
      <c r="S553" s="208" t="str">
        <f t="shared" si="85"/>
        <v/>
      </c>
    </row>
    <row r="554" spans="1:19" ht="15" thickTop="1" thickBot="1" x14ac:dyDescent="0.3">
      <c r="A554" s="210" t="s">
        <v>352</v>
      </c>
      <c r="B554" s="210">
        <v>0</v>
      </c>
      <c r="C554" s="176">
        <v>0</v>
      </c>
      <c r="D554" s="203" t="str">
        <f t="shared" si="80"/>
        <v/>
      </c>
      <c r="E554" s="176">
        <v>0</v>
      </c>
      <c r="F554" s="176">
        <v>0</v>
      </c>
      <c r="G554" s="203" t="str">
        <f t="shared" si="81"/>
        <v/>
      </c>
      <c r="H554" s="203" t="str">
        <f t="shared" si="78"/>
        <v/>
      </c>
      <c r="I554" s="203" t="str">
        <f t="shared" si="78"/>
        <v/>
      </c>
      <c r="J554" s="203" t="str">
        <f t="shared" si="82"/>
        <v/>
      </c>
      <c r="K554" s="176">
        <v>19</v>
      </c>
      <c r="L554" s="176">
        <v>1</v>
      </c>
      <c r="M554" s="203">
        <f t="shared" si="83"/>
        <v>5.2631578947368418E-2</v>
      </c>
      <c r="N554" s="176">
        <v>0</v>
      </c>
      <c r="O554" s="176">
        <v>0</v>
      </c>
      <c r="P554" s="203" t="str">
        <f t="shared" si="84"/>
        <v/>
      </c>
      <c r="Q554" s="203" t="str">
        <f t="shared" si="79"/>
        <v/>
      </c>
      <c r="R554" s="203" t="str">
        <f t="shared" si="79"/>
        <v/>
      </c>
      <c r="S554" s="203" t="str">
        <f t="shared" si="85"/>
        <v/>
      </c>
    </row>
    <row r="555" spans="1:19" ht="16.5" thickTop="1" thickBot="1" x14ac:dyDescent="0.3">
      <c r="A555" s="204" t="s">
        <v>494</v>
      </c>
      <c r="B555" s="284">
        <v>0</v>
      </c>
      <c r="C555" s="205">
        <v>0</v>
      </c>
      <c r="D555" s="206" t="str">
        <f t="shared" si="80"/>
        <v/>
      </c>
      <c r="E555" s="207">
        <v>0</v>
      </c>
      <c r="F555" s="205">
        <v>0</v>
      </c>
      <c r="G555" s="206" t="str">
        <f t="shared" si="81"/>
        <v/>
      </c>
      <c r="H555" s="206" t="str">
        <f t="shared" si="78"/>
        <v/>
      </c>
      <c r="I555" s="206" t="str">
        <f t="shared" si="78"/>
        <v/>
      </c>
      <c r="J555" s="208" t="str">
        <f t="shared" si="82"/>
        <v/>
      </c>
      <c r="K555" s="209">
        <v>174</v>
      </c>
      <c r="L555" s="205">
        <v>155</v>
      </c>
      <c r="M555" s="206">
        <f t="shared" si="83"/>
        <v>0.89080459770114939</v>
      </c>
      <c r="N555" s="207">
        <v>324</v>
      </c>
      <c r="O555" s="205">
        <v>158</v>
      </c>
      <c r="P555" s="206">
        <f t="shared" si="84"/>
        <v>0.48765432098765432</v>
      </c>
      <c r="Q555" s="206">
        <f t="shared" si="79"/>
        <v>-0.46296296296296291</v>
      </c>
      <c r="R555" s="206">
        <f t="shared" si="79"/>
        <v>-1.8987341772151889E-2</v>
      </c>
      <c r="S555" s="208">
        <f t="shared" si="85"/>
        <v>0.40315027671349507</v>
      </c>
    </row>
    <row r="556" spans="1:19" ht="14.25" thickTop="1" x14ac:dyDescent="0.25">
      <c r="A556" s="210" t="s">
        <v>84</v>
      </c>
      <c r="B556" s="210">
        <v>0</v>
      </c>
      <c r="C556" s="176">
        <v>0</v>
      </c>
      <c r="D556" s="203" t="str">
        <f t="shared" si="80"/>
        <v/>
      </c>
      <c r="E556" s="176">
        <v>0</v>
      </c>
      <c r="F556" s="176">
        <v>0</v>
      </c>
      <c r="G556" s="203" t="str">
        <f t="shared" si="81"/>
        <v/>
      </c>
      <c r="H556" s="203" t="str">
        <f t="shared" ref="H556:I619" si="86">IFERROR(B556/E556-1,"")</f>
        <v/>
      </c>
      <c r="I556" s="203" t="str">
        <f t="shared" si="86"/>
        <v/>
      </c>
      <c r="J556" s="203" t="str">
        <f t="shared" si="82"/>
        <v/>
      </c>
      <c r="K556" s="176">
        <v>0</v>
      </c>
      <c r="L556" s="176">
        <v>0</v>
      </c>
      <c r="M556" s="203" t="str">
        <f t="shared" si="83"/>
        <v/>
      </c>
      <c r="N556" s="176">
        <v>150</v>
      </c>
      <c r="O556" s="176">
        <v>0</v>
      </c>
      <c r="P556" s="203">
        <f t="shared" si="84"/>
        <v>0</v>
      </c>
      <c r="Q556" s="203">
        <f t="shared" ref="Q556:R619" si="87">IFERROR(K556/N556-1,"")</f>
        <v>-1</v>
      </c>
      <c r="R556" s="203" t="str">
        <f t="shared" si="87"/>
        <v/>
      </c>
      <c r="S556" s="203" t="str">
        <f t="shared" si="85"/>
        <v/>
      </c>
    </row>
    <row r="557" spans="1:19" ht="14.25" thickBot="1" x14ac:dyDescent="0.3">
      <c r="A557" s="210" t="s">
        <v>103</v>
      </c>
      <c r="B557" s="210">
        <v>0</v>
      </c>
      <c r="C557" s="176">
        <v>0</v>
      </c>
      <c r="D557" s="203" t="str">
        <f t="shared" si="80"/>
        <v/>
      </c>
      <c r="E557" s="176">
        <v>0</v>
      </c>
      <c r="F557" s="176">
        <v>0</v>
      </c>
      <c r="G557" s="203" t="str">
        <f t="shared" si="81"/>
        <v/>
      </c>
      <c r="H557" s="203" t="str">
        <f t="shared" si="86"/>
        <v/>
      </c>
      <c r="I557" s="203" t="str">
        <f t="shared" si="86"/>
        <v/>
      </c>
      <c r="J557" s="203" t="str">
        <f t="shared" si="82"/>
        <v/>
      </c>
      <c r="K557" s="176">
        <v>174</v>
      </c>
      <c r="L557" s="176">
        <v>155</v>
      </c>
      <c r="M557" s="203">
        <f t="shared" si="83"/>
        <v>0.89080459770114939</v>
      </c>
      <c r="N557" s="176">
        <v>174</v>
      </c>
      <c r="O557" s="176">
        <v>158</v>
      </c>
      <c r="P557" s="203">
        <f t="shared" si="84"/>
        <v>0.90804597701149425</v>
      </c>
      <c r="Q557" s="203">
        <f t="shared" si="87"/>
        <v>0</v>
      </c>
      <c r="R557" s="203">
        <f t="shared" si="87"/>
        <v>-1.8987341772151889E-2</v>
      </c>
      <c r="S557" s="203">
        <f t="shared" si="85"/>
        <v>-1.7241379310344862E-2</v>
      </c>
    </row>
    <row r="558" spans="1:19" ht="16.5" thickTop="1" thickBot="1" x14ac:dyDescent="0.3">
      <c r="A558" s="204" t="s">
        <v>495</v>
      </c>
      <c r="B558" s="284">
        <v>0</v>
      </c>
      <c r="C558" s="205">
        <v>0</v>
      </c>
      <c r="D558" s="206" t="str">
        <f t="shared" si="80"/>
        <v/>
      </c>
      <c r="E558" s="207">
        <v>0</v>
      </c>
      <c r="F558" s="205">
        <v>0</v>
      </c>
      <c r="G558" s="206" t="str">
        <f t="shared" si="81"/>
        <v/>
      </c>
      <c r="H558" s="206" t="str">
        <f t="shared" si="86"/>
        <v/>
      </c>
      <c r="I558" s="206" t="str">
        <f t="shared" si="86"/>
        <v/>
      </c>
      <c r="J558" s="208" t="str">
        <f t="shared" si="82"/>
        <v/>
      </c>
      <c r="K558" s="209">
        <v>612</v>
      </c>
      <c r="L558" s="205">
        <v>186</v>
      </c>
      <c r="M558" s="206">
        <f t="shared" si="83"/>
        <v>0.30392156862745096</v>
      </c>
      <c r="N558" s="207">
        <v>150</v>
      </c>
      <c r="O558" s="205">
        <v>136</v>
      </c>
      <c r="P558" s="206">
        <f t="shared" si="84"/>
        <v>0.90666666666666662</v>
      </c>
      <c r="Q558" s="206">
        <f t="shared" si="87"/>
        <v>3.08</v>
      </c>
      <c r="R558" s="206">
        <f t="shared" si="87"/>
        <v>0.36764705882352944</v>
      </c>
      <c r="S558" s="208">
        <f t="shared" si="85"/>
        <v>-0.60274509803921572</v>
      </c>
    </row>
    <row r="559" spans="1:19" ht="14.25" thickTop="1" x14ac:dyDescent="0.25">
      <c r="A559" s="210" t="s">
        <v>103</v>
      </c>
      <c r="B559" s="210">
        <v>0</v>
      </c>
      <c r="C559" s="176">
        <v>0</v>
      </c>
      <c r="D559" s="203" t="str">
        <f t="shared" si="80"/>
        <v/>
      </c>
      <c r="E559" s="176">
        <v>0</v>
      </c>
      <c r="F559" s="176">
        <v>0</v>
      </c>
      <c r="G559" s="203" t="str">
        <f t="shared" si="81"/>
        <v/>
      </c>
      <c r="H559" s="203" t="str">
        <f t="shared" si="86"/>
        <v/>
      </c>
      <c r="I559" s="203" t="str">
        <f t="shared" si="86"/>
        <v/>
      </c>
      <c r="J559" s="203" t="str">
        <f t="shared" si="82"/>
        <v/>
      </c>
      <c r="K559" s="176">
        <v>174</v>
      </c>
      <c r="L559" s="176">
        <v>148</v>
      </c>
      <c r="M559" s="203">
        <f t="shared" si="83"/>
        <v>0.85057471264367812</v>
      </c>
      <c r="N559" s="176">
        <v>0</v>
      </c>
      <c r="O559" s="176">
        <v>0</v>
      </c>
      <c r="P559" s="203" t="str">
        <f t="shared" si="84"/>
        <v/>
      </c>
      <c r="Q559" s="203" t="str">
        <f t="shared" si="87"/>
        <v/>
      </c>
      <c r="R559" s="203" t="str">
        <f t="shared" si="87"/>
        <v/>
      </c>
      <c r="S559" s="203" t="str">
        <f t="shared" si="85"/>
        <v/>
      </c>
    </row>
    <row r="560" spans="1:19" x14ac:dyDescent="0.25">
      <c r="A560" s="210" t="s">
        <v>350</v>
      </c>
      <c r="B560" s="210">
        <v>0</v>
      </c>
      <c r="C560" s="176">
        <v>0</v>
      </c>
      <c r="D560" s="203" t="str">
        <f t="shared" si="80"/>
        <v/>
      </c>
      <c r="E560" s="176">
        <v>0</v>
      </c>
      <c r="F560" s="176">
        <v>0</v>
      </c>
      <c r="G560" s="203" t="str">
        <f t="shared" si="81"/>
        <v/>
      </c>
      <c r="H560" s="203" t="str">
        <f t="shared" si="86"/>
        <v/>
      </c>
      <c r="I560" s="203" t="str">
        <f t="shared" si="86"/>
        <v/>
      </c>
      <c r="J560" s="203" t="str">
        <f t="shared" si="82"/>
        <v/>
      </c>
      <c r="K560" s="176">
        <v>288</v>
      </c>
      <c r="L560" s="176">
        <v>38</v>
      </c>
      <c r="M560" s="203">
        <f t="shared" si="83"/>
        <v>0.13194444444444445</v>
      </c>
      <c r="N560" s="176">
        <v>0</v>
      </c>
      <c r="O560" s="176">
        <v>0</v>
      </c>
      <c r="P560" s="203" t="str">
        <f t="shared" si="84"/>
        <v/>
      </c>
      <c r="Q560" s="203" t="str">
        <f t="shared" si="87"/>
        <v/>
      </c>
      <c r="R560" s="203" t="str">
        <f t="shared" si="87"/>
        <v/>
      </c>
      <c r="S560" s="203" t="str">
        <f t="shared" si="85"/>
        <v/>
      </c>
    </row>
    <row r="561" spans="1:19" ht="14.25" thickBot="1" x14ac:dyDescent="0.3">
      <c r="A561" s="210" t="s">
        <v>84</v>
      </c>
      <c r="B561" s="210">
        <v>0</v>
      </c>
      <c r="C561" s="176">
        <v>0</v>
      </c>
      <c r="D561" s="203" t="str">
        <f t="shared" si="80"/>
        <v/>
      </c>
      <c r="E561" s="176">
        <v>0</v>
      </c>
      <c r="F561" s="176">
        <v>0</v>
      </c>
      <c r="G561" s="203" t="str">
        <f t="shared" si="81"/>
        <v/>
      </c>
      <c r="H561" s="203" t="str">
        <f t="shared" si="86"/>
        <v/>
      </c>
      <c r="I561" s="203" t="str">
        <f t="shared" si="86"/>
        <v/>
      </c>
      <c r="J561" s="203" t="str">
        <f t="shared" si="82"/>
        <v/>
      </c>
      <c r="K561" s="176">
        <v>150</v>
      </c>
      <c r="L561" s="176">
        <v>0</v>
      </c>
      <c r="M561" s="203">
        <f t="shared" si="83"/>
        <v>0</v>
      </c>
      <c r="N561" s="176">
        <v>150</v>
      </c>
      <c r="O561" s="176">
        <v>136</v>
      </c>
      <c r="P561" s="203">
        <f t="shared" si="84"/>
        <v>0.90666666666666662</v>
      </c>
      <c r="Q561" s="203">
        <f t="shared" si="87"/>
        <v>0</v>
      </c>
      <c r="R561" s="203">
        <f t="shared" si="87"/>
        <v>-1</v>
      </c>
      <c r="S561" s="203">
        <f t="shared" si="85"/>
        <v>-0.90666666666666662</v>
      </c>
    </row>
    <row r="562" spans="1:19" ht="16.5" thickTop="1" thickBot="1" x14ac:dyDescent="0.3">
      <c r="A562" s="204" t="s">
        <v>603</v>
      </c>
      <c r="B562" s="284">
        <v>0</v>
      </c>
      <c r="C562" s="205">
        <v>0</v>
      </c>
      <c r="D562" s="206" t="str">
        <f t="shared" si="80"/>
        <v/>
      </c>
      <c r="E562" s="207">
        <v>0</v>
      </c>
      <c r="F562" s="205">
        <v>0</v>
      </c>
      <c r="G562" s="206" t="str">
        <f t="shared" si="81"/>
        <v/>
      </c>
      <c r="H562" s="206" t="str">
        <f t="shared" si="86"/>
        <v/>
      </c>
      <c r="I562" s="206" t="str">
        <f t="shared" si="86"/>
        <v/>
      </c>
      <c r="J562" s="208" t="str">
        <f t="shared" si="82"/>
        <v/>
      </c>
      <c r="K562" s="209">
        <v>19</v>
      </c>
      <c r="L562" s="205">
        <v>0</v>
      </c>
      <c r="M562" s="206">
        <f t="shared" si="83"/>
        <v>0</v>
      </c>
      <c r="N562" s="207">
        <v>0</v>
      </c>
      <c r="O562" s="205">
        <v>0</v>
      </c>
      <c r="P562" s="206" t="str">
        <f t="shared" si="84"/>
        <v/>
      </c>
      <c r="Q562" s="206" t="str">
        <f t="shared" si="87"/>
        <v/>
      </c>
      <c r="R562" s="206" t="str">
        <f t="shared" si="87"/>
        <v/>
      </c>
      <c r="S562" s="208" t="str">
        <f t="shared" si="85"/>
        <v/>
      </c>
    </row>
    <row r="563" spans="1:19" ht="15" thickTop="1" thickBot="1" x14ac:dyDescent="0.3">
      <c r="A563" s="210" t="s">
        <v>352</v>
      </c>
      <c r="B563" s="210">
        <v>0</v>
      </c>
      <c r="C563" s="176">
        <v>0</v>
      </c>
      <c r="D563" s="203" t="str">
        <f t="shared" si="80"/>
        <v/>
      </c>
      <c r="E563" s="176">
        <v>0</v>
      </c>
      <c r="F563" s="176">
        <v>0</v>
      </c>
      <c r="G563" s="203" t="str">
        <f t="shared" si="81"/>
        <v/>
      </c>
      <c r="H563" s="203" t="str">
        <f t="shared" si="86"/>
        <v/>
      </c>
      <c r="I563" s="203" t="str">
        <f t="shared" si="86"/>
        <v/>
      </c>
      <c r="J563" s="203" t="str">
        <f t="shared" si="82"/>
        <v/>
      </c>
      <c r="K563" s="176">
        <v>19</v>
      </c>
      <c r="L563" s="176">
        <v>0</v>
      </c>
      <c r="M563" s="203">
        <f t="shared" si="83"/>
        <v>0</v>
      </c>
      <c r="N563" s="176">
        <v>0</v>
      </c>
      <c r="O563" s="176">
        <v>0</v>
      </c>
      <c r="P563" s="203" t="str">
        <f t="shared" si="84"/>
        <v/>
      </c>
      <c r="Q563" s="203" t="str">
        <f t="shared" si="87"/>
        <v/>
      </c>
      <c r="R563" s="203" t="str">
        <f t="shared" si="87"/>
        <v/>
      </c>
      <c r="S563" s="203" t="str">
        <f t="shared" si="85"/>
        <v/>
      </c>
    </row>
    <row r="564" spans="1:19" ht="16.5" thickTop="1" thickBot="1" x14ac:dyDescent="0.3">
      <c r="A564" s="204" t="s">
        <v>348</v>
      </c>
      <c r="B564" s="284">
        <v>0</v>
      </c>
      <c r="C564" s="205">
        <v>0</v>
      </c>
      <c r="D564" s="206" t="str">
        <f t="shared" si="80"/>
        <v/>
      </c>
      <c r="E564" s="207">
        <v>0</v>
      </c>
      <c r="F564" s="205">
        <v>0</v>
      </c>
      <c r="G564" s="206" t="str">
        <f t="shared" si="81"/>
        <v/>
      </c>
      <c r="H564" s="206" t="str">
        <f t="shared" si="86"/>
        <v/>
      </c>
      <c r="I564" s="206" t="str">
        <f t="shared" si="86"/>
        <v/>
      </c>
      <c r="J564" s="208" t="str">
        <f t="shared" si="82"/>
        <v/>
      </c>
      <c r="K564" s="209">
        <v>9</v>
      </c>
      <c r="L564" s="205">
        <v>9</v>
      </c>
      <c r="M564" s="206">
        <f t="shared" si="83"/>
        <v>1</v>
      </c>
      <c r="N564" s="207">
        <v>0</v>
      </c>
      <c r="O564" s="205">
        <v>0</v>
      </c>
      <c r="P564" s="206" t="str">
        <f t="shared" si="84"/>
        <v/>
      </c>
      <c r="Q564" s="206" t="str">
        <f t="shared" si="87"/>
        <v/>
      </c>
      <c r="R564" s="206" t="str">
        <f t="shared" si="87"/>
        <v/>
      </c>
      <c r="S564" s="208" t="str">
        <f t="shared" si="85"/>
        <v/>
      </c>
    </row>
    <row r="565" spans="1:19" ht="15" thickTop="1" thickBot="1" x14ac:dyDescent="0.3">
      <c r="A565" s="210" t="s">
        <v>352</v>
      </c>
      <c r="B565" s="210">
        <v>0</v>
      </c>
      <c r="C565" s="176">
        <v>0</v>
      </c>
      <c r="D565" s="203" t="str">
        <f t="shared" si="80"/>
        <v/>
      </c>
      <c r="E565" s="176">
        <v>0</v>
      </c>
      <c r="F565" s="176">
        <v>0</v>
      </c>
      <c r="G565" s="203" t="str">
        <f t="shared" si="81"/>
        <v/>
      </c>
      <c r="H565" s="203" t="str">
        <f t="shared" si="86"/>
        <v/>
      </c>
      <c r="I565" s="203" t="str">
        <f t="shared" si="86"/>
        <v/>
      </c>
      <c r="J565" s="203" t="str">
        <f t="shared" si="82"/>
        <v/>
      </c>
      <c r="K565" s="176">
        <v>9</v>
      </c>
      <c r="L565" s="176">
        <v>9</v>
      </c>
      <c r="M565" s="203">
        <f t="shared" si="83"/>
        <v>1</v>
      </c>
      <c r="N565" s="176">
        <v>0</v>
      </c>
      <c r="O565" s="176">
        <v>0</v>
      </c>
      <c r="P565" s="203" t="str">
        <f t="shared" si="84"/>
        <v/>
      </c>
      <c r="Q565" s="203" t="str">
        <f t="shared" si="87"/>
        <v/>
      </c>
      <c r="R565" s="203" t="str">
        <f t="shared" si="87"/>
        <v/>
      </c>
      <c r="S565" s="203" t="str">
        <f t="shared" si="85"/>
        <v/>
      </c>
    </row>
    <row r="566" spans="1:19" ht="16.5" thickTop="1" thickBot="1" x14ac:dyDescent="0.3">
      <c r="A566" s="204" t="s">
        <v>419</v>
      </c>
      <c r="B566" s="284">
        <v>0</v>
      </c>
      <c r="C566" s="205">
        <v>0</v>
      </c>
      <c r="D566" s="206" t="str">
        <f t="shared" si="80"/>
        <v/>
      </c>
      <c r="E566" s="207">
        <v>0</v>
      </c>
      <c r="F566" s="205">
        <v>0</v>
      </c>
      <c r="G566" s="206" t="str">
        <f t="shared" si="81"/>
        <v/>
      </c>
      <c r="H566" s="206" t="str">
        <f t="shared" si="86"/>
        <v/>
      </c>
      <c r="I566" s="206" t="str">
        <f t="shared" si="86"/>
        <v/>
      </c>
      <c r="J566" s="208" t="str">
        <f t="shared" si="82"/>
        <v/>
      </c>
      <c r="K566" s="209">
        <v>0</v>
      </c>
      <c r="L566" s="205">
        <v>0</v>
      </c>
      <c r="M566" s="206" t="str">
        <f t="shared" si="83"/>
        <v/>
      </c>
      <c r="N566" s="207">
        <v>19</v>
      </c>
      <c r="O566" s="205">
        <v>18</v>
      </c>
      <c r="P566" s="206">
        <f t="shared" si="84"/>
        <v>0.94736842105263153</v>
      </c>
      <c r="Q566" s="206">
        <f t="shared" si="87"/>
        <v>-1</v>
      </c>
      <c r="R566" s="206">
        <f t="shared" si="87"/>
        <v>-1</v>
      </c>
      <c r="S566" s="208" t="str">
        <f t="shared" si="85"/>
        <v/>
      </c>
    </row>
    <row r="567" spans="1:19" ht="15" thickTop="1" thickBot="1" x14ac:dyDescent="0.3">
      <c r="A567" s="210" t="s">
        <v>353</v>
      </c>
      <c r="B567" s="210">
        <v>0</v>
      </c>
      <c r="C567" s="176">
        <v>0</v>
      </c>
      <c r="D567" s="203" t="str">
        <f t="shared" si="80"/>
        <v/>
      </c>
      <c r="E567" s="176">
        <v>0</v>
      </c>
      <c r="F567" s="176">
        <v>0</v>
      </c>
      <c r="G567" s="203" t="str">
        <f t="shared" si="81"/>
        <v/>
      </c>
      <c r="H567" s="203" t="str">
        <f t="shared" si="86"/>
        <v/>
      </c>
      <c r="I567" s="203" t="str">
        <f t="shared" si="86"/>
        <v/>
      </c>
      <c r="J567" s="203" t="str">
        <f t="shared" si="82"/>
        <v/>
      </c>
      <c r="K567" s="176">
        <v>0</v>
      </c>
      <c r="L567" s="176">
        <v>0</v>
      </c>
      <c r="M567" s="203" t="str">
        <f t="shared" si="83"/>
        <v/>
      </c>
      <c r="N567" s="176">
        <v>19</v>
      </c>
      <c r="O567" s="176">
        <v>18</v>
      </c>
      <c r="P567" s="203">
        <f t="shared" si="84"/>
        <v>0.94736842105263153</v>
      </c>
      <c r="Q567" s="203">
        <f t="shared" si="87"/>
        <v>-1</v>
      </c>
      <c r="R567" s="203">
        <f t="shared" si="87"/>
        <v>-1</v>
      </c>
      <c r="S567" s="203" t="str">
        <f t="shared" si="85"/>
        <v/>
      </c>
    </row>
    <row r="568" spans="1:19" ht="16.5" thickTop="1" thickBot="1" x14ac:dyDescent="0.3">
      <c r="A568" s="204" t="s">
        <v>496</v>
      </c>
      <c r="B568" s="284">
        <v>0</v>
      </c>
      <c r="C568" s="205">
        <v>0</v>
      </c>
      <c r="D568" s="206" t="str">
        <f t="shared" si="80"/>
        <v/>
      </c>
      <c r="E568" s="207">
        <v>0</v>
      </c>
      <c r="F568" s="205">
        <v>0</v>
      </c>
      <c r="G568" s="206" t="str">
        <f t="shared" si="81"/>
        <v/>
      </c>
      <c r="H568" s="206" t="str">
        <f t="shared" si="86"/>
        <v/>
      </c>
      <c r="I568" s="206" t="str">
        <f t="shared" si="86"/>
        <v/>
      </c>
      <c r="J568" s="208" t="str">
        <f t="shared" si="82"/>
        <v/>
      </c>
      <c r="K568" s="209">
        <v>0</v>
      </c>
      <c r="L568" s="205">
        <v>0</v>
      </c>
      <c r="M568" s="206" t="str">
        <f t="shared" si="83"/>
        <v/>
      </c>
      <c r="N568" s="207">
        <v>144</v>
      </c>
      <c r="O568" s="205">
        <v>134</v>
      </c>
      <c r="P568" s="206">
        <f t="shared" si="84"/>
        <v>0.93055555555555558</v>
      </c>
      <c r="Q568" s="206">
        <f t="shared" si="87"/>
        <v>-1</v>
      </c>
      <c r="R568" s="206">
        <f t="shared" si="87"/>
        <v>-1</v>
      </c>
      <c r="S568" s="208" t="str">
        <f t="shared" si="85"/>
        <v/>
      </c>
    </row>
    <row r="569" spans="1:19" ht="15" thickTop="1" thickBot="1" x14ac:dyDescent="0.3">
      <c r="A569" s="210" t="s">
        <v>103</v>
      </c>
      <c r="B569" s="210">
        <v>0</v>
      </c>
      <c r="C569" s="176">
        <v>0</v>
      </c>
      <c r="D569" s="203" t="str">
        <f t="shared" si="80"/>
        <v/>
      </c>
      <c r="E569" s="176">
        <v>0</v>
      </c>
      <c r="F569" s="176">
        <v>0</v>
      </c>
      <c r="G569" s="203" t="str">
        <f t="shared" si="81"/>
        <v/>
      </c>
      <c r="H569" s="203" t="str">
        <f t="shared" si="86"/>
        <v/>
      </c>
      <c r="I569" s="203" t="str">
        <f t="shared" si="86"/>
        <v/>
      </c>
      <c r="J569" s="203" t="str">
        <f t="shared" si="82"/>
        <v/>
      </c>
      <c r="K569" s="176">
        <v>0</v>
      </c>
      <c r="L569" s="176">
        <v>0</v>
      </c>
      <c r="M569" s="203" t="str">
        <f t="shared" si="83"/>
        <v/>
      </c>
      <c r="N569" s="176">
        <v>144</v>
      </c>
      <c r="O569" s="176">
        <v>134</v>
      </c>
      <c r="P569" s="203">
        <f t="shared" si="84"/>
        <v>0.93055555555555558</v>
      </c>
      <c r="Q569" s="203">
        <f t="shared" si="87"/>
        <v>-1</v>
      </c>
      <c r="R569" s="203">
        <f t="shared" si="87"/>
        <v>-1</v>
      </c>
      <c r="S569" s="203" t="str">
        <f t="shared" si="85"/>
        <v/>
      </c>
    </row>
    <row r="570" spans="1:19" ht="16.5" thickTop="1" thickBot="1" x14ac:dyDescent="0.3">
      <c r="A570" s="204" t="s">
        <v>521</v>
      </c>
      <c r="B570" s="284">
        <v>0</v>
      </c>
      <c r="C570" s="205">
        <v>0</v>
      </c>
      <c r="D570" s="206" t="str">
        <f t="shared" si="80"/>
        <v/>
      </c>
      <c r="E570" s="207">
        <v>0</v>
      </c>
      <c r="F570" s="205">
        <v>0</v>
      </c>
      <c r="G570" s="206" t="str">
        <f t="shared" si="81"/>
        <v/>
      </c>
      <c r="H570" s="206" t="str">
        <f t="shared" si="86"/>
        <v/>
      </c>
      <c r="I570" s="206" t="str">
        <f t="shared" si="86"/>
        <v/>
      </c>
      <c r="J570" s="208" t="str">
        <f t="shared" si="82"/>
        <v/>
      </c>
      <c r="K570" s="209">
        <v>97</v>
      </c>
      <c r="L570" s="205">
        <v>10</v>
      </c>
      <c r="M570" s="206">
        <f t="shared" si="83"/>
        <v>0.10309278350515463</v>
      </c>
      <c r="N570" s="207">
        <v>0</v>
      </c>
      <c r="O570" s="205">
        <v>0</v>
      </c>
      <c r="P570" s="206" t="str">
        <f t="shared" si="84"/>
        <v/>
      </c>
      <c r="Q570" s="206" t="str">
        <f t="shared" si="87"/>
        <v/>
      </c>
      <c r="R570" s="206" t="str">
        <f t="shared" si="87"/>
        <v/>
      </c>
      <c r="S570" s="208" t="str">
        <f t="shared" si="85"/>
        <v/>
      </c>
    </row>
    <row r="571" spans="1:19" ht="15" thickTop="1" thickBot="1" x14ac:dyDescent="0.3">
      <c r="A571" s="210" t="s">
        <v>352</v>
      </c>
      <c r="B571" s="210">
        <v>0</v>
      </c>
      <c r="C571" s="176">
        <v>0</v>
      </c>
      <c r="D571" s="203" t="str">
        <f t="shared" si="80"/>
        <v/>
      </c>
      <c r="E571" s="176">
        <v>0</v>
      </c>
      <c r="F571" s="176">
        <v>0</v>
      </c>
      <c r="G571" s="203" t="str">
        <f t="shared" si="81"/>
        <v/>
      </c>
      <c r="H571" s="203" t="str">
        <f t="shared" si="86"/>
        <v/>
      </c>
      <c r="I571" s="203" t="str">
        <f t="shared" si="86"/>
        <v/>
      </c>
      <c r="J571" s="203" t="str">
        <f t="shared" si="82"/>
        <v/>
      </c>
      <c r="K571" s="176">
        <v>97</v>
      </c>
      <c r="L571" s="176">
        <v>10</v>
      </c>
      <c r="M571" s="203">
        <f t="shared" si="83"/>
        <v>0.10309278350515463</v>
      </c>
      <c r="N571" s="176">
        <v>0</v>
      </c>
      <c r="O571" s="176">
        <v>0</v>
      </c>
      <c r="P571" s="203" t="str">
        <f t="shared" si="84"/>
        <v/>
      </c>
      <c r="Q571" s="203" t="str">
        <f t="shared" si="87"/>
        <v/>
      </c>
      <c r="R571" s="203" t="str">
        <f t="shared" si="87"/>
        <v/>
      </c>
      <c r="S571" s="203" t="str">
        <f t="shared" si="85"/>
        <v/>
      </c>
    </row>
    <row r="572" spans="1:19" ht="16.5" thickTop="1" thickBot="1" x14ac:dyDescent="0.3">
      <c r="A572" s="204" t="s">
        <v>420</v>
      </c>
      <c r="B572" s="284">
        <v>0</v>
      </c>
      <c r="C572" s="205">
        <v>0</v>
      </c>
      <c r="D572" s="206" t="str">
        <f t="shared" si="80"/>
        <v/>
      </c>
      <c r="E572" s="207">
        <v>0</v>
      </c>
      <c r="F572" s="205">
        <v>0</v>
      </c>
      <c r="G572" s="206" t="str">
        <f t="shared" si="81"/>
        <v/>
      </c>
      <c r="H572" s="206" t="str">
        <f t="shared" si="86"/>
        <v/>
      </c>
      <c r="I572" s="206" t="str">
        <f t="shared" si="86"/>
        <v/>
      </c>
      <c r="J572" s="208" t="str">
        <f t="shared" si="82"/>
        <v/>
      </c>
      <c r="K572" s="209">
        <v>0</v>
      </c>
      <c r="L572" s="205">
        <v>0</v>
      </c>
      <c r="M572" s="206" t="str">
        <f t="shared" si="83"/>
        <v/>
      </c>
      <c r="N572" s="207">
        <v>114</v>
      </c>
      <c r="O572" s="205">
        <v>76</v>
      </c>
      <c r="P572" s="206">
        <f t="shared" si="84"/>
        <v>0.66666666666666663</v>
      </c>
      <c r="Q572" s="206">
        <f t="shared" si="87"/>
        <v>-1</v>
      </c>
      <c r="R572" s="206">
        <f t="shared" si="87"/>
        <v>-1</v>
      </c>
      <c r="S572" s="208" t="str">
        <f t="shared" si="85"/>
        <v/>
      </c>
    </row>
    <row r="573" spans="1:19" ht="14.25" thickTop="1" x14ac:dyDescent="0.25">
      <c r="A573" s="210" t="s">
        <v>352</v>
      </c>
      <c r="B573" s="210">
        <v>0</v>
      </c>
      <c r="C573" s="176">
        <v>0</v>
      </c>
      <c r="D573" s="203" t="str">
        <f t="shared" si="80"/>
        <v/>
      </c>
      <c r="E573" s="176">
        <v>0</v>
      </c>
      <c r="F573" s="176">
        <v>0</v>
      </c>
      <c r="G573" s="203" t="str">
        <f t="shared" si="81"/>
        <v/>
      </c>
      <c r="H573" s="203" t="str">
        <f t="shared" si="86"/>
        <v/>
      </c>
      <c r="I573" s="203" t="str">
        <f t="shared" si="86"/>
        <v/>
      </c>
      <c r="J573" s="203" t="str">
        <f t="shared" si="82"/>
        <v/>
      </c>
      <c r="K573" s="176">
        <v>0</v>
      </c>
      <c r="L573" s="176">
        <v>0</v>
      </c>
      <c r="M573" s="203" t="str">
        <f t="shared" si="83"/>
        <v/>
      </c>
      <c r="N573" s="176">
        <v>19</v>
      </c>
      <c r="O573" s="176">
        <v>19</v>
      </c>
      <c r="P573" s="203">
        <f t="shared" si="84"/>
        <v>1</v>
      </c>
      <c r="Q573" s="203">
        <f t="shared" si="87"/>
        <v>-1</v>
      </c>
      <c r="R573" s="203">
        <f t="shared" si="87"/>
        <v>-1</v>
      </c>
      <c r="S573" s="203" t="str">
        <f t="shared" si="85"/>
        <v/>
      </c>
    </row>
    <row r="574" spans="1:19" ht="14.25" thickBot="1" x14ac:dyDescent="0.3">
      <c r="A574" s="210" t="s">
        <v>353</v>
      </c>
      <c r="B574" s="210">
        <v>0</v>
      </c>
      <c r="C574" s="176">
        <v>0</v>
      </c>
      <c r="D574" s="203" t="str">
        <f t="shared" si="80"/>
        <v/>
      </c>
      <c r="E574" s="176">
        <v>0</v>
      </c>
      <c r="F574" s="176">
        <v>0</v>
      </c>
      <c r="G574" s="203" t="str">
        <f t="shared" si="81"/>
        <v/>
      </c>
      <c r="H574" s="203" t="str">
        <f t="shared" si="86"/>
        <v/>
      </c>
      <c r="I574" s="203" t="str">
        <f t="shared" si="86"/>
        <v/>
      </c>
      <c r="J574" s="203" t="str">
        <f t="shared" si="82"/>
        <v/>
      </c>
      <c r="K574" s="176">
        <v>0</v>
      </c>
      <c r="L574" s="176">
        <v>0</v>
      </c>
      <c r="M574" s="203" t="str">
        <f t="shared" si="83"/>
        <v/>
      </c>
      <c r="N574" s="176">
        <v>95</v>
      </c>
      <c r="O574" s="176">
        <v>57</v>
      </c>
      <c r="P574" s="203">
        <f t="shared" si="84"/>
        <v>0.6</v>
      </c>
      <c r="Q574" s="203">
        <f t="shared" si="87"/>
        <v>-1</v>
      </c>
      <c r="R574" s="203">
        <f t="shared" si="87"/>
        <v>-1</v>
      </c>
      <c r="S574" s="203" t="str">
        <f t="shared" si="85"/>
        <v/>
      </c>
    </row>
    <row r="575" spans="1:19" ht="16.5" thickTop="1" thickBot="1" x14ac:dyDescent="0.3">
      <c r="A575" s="204" t="s">
        <v>497</v>
      </c>
      <c r="B575" s="284">
        <v>0</v>
      </c>
      <c r="C575" s="205">
        <v>0</v>
      </c>
      <c r="D575" s="206" t="str">
        <f t="shared" si="80"/>
        <v/>
      </c>
      <c r="E575" s="207">
        <v>0</v>
      </c>
      <c r="F575" s="205">
        <v>0</v>
      </c>
      <c r="G575" s="206" t="str">
        <f t="shared" si="81"/>
        <v/>
      </c>
      <c r="H575" s="206" t="str">
        <f t="shared" si="86"/>
        <v/>
      </c>
      <c r="I575" s="206" t="str">
        <f t="shared" si="86"/>
        <v/>
      </c>
      <c r="J575" s="208" t="str">
        <f t="shared" si="82"/>
        <v/>
      </c>
      <c r="K575" s="209">
        <v>764</v>
      </c>
      <c r="L575" s="205">
        <v>252</v>
      </c>
      <c r="M575" s="206">
        <f t="shared" si="83"/>
        <v>0.32984293193717279</v>
      </c>
      <c r="N575" s="207">
        <v>1020</v>
      </c>
      <c r="O575" s="205">
        <v>479</v>
      </c>
      <c r="P575" s="206">
        <f t="shared" si="84"/>
        <v>0.4696078431372549</v>
      </c>
      <c r="Q575" s="206">
        <f t="shared" si="87"/>
        <v>-0.25098039215686274</v>
      </c>
      <c r="R575" s="206">
        <f t="shared" si="87"/>
        <v>-0.47390396659707723</v>
      </c>
      <c r="S575" s="208">
        <f t="shared" si="85"/>
        <v>-0.13976491120008211</v>
      </c>
    </row>
    <row r="576" spans="1:19" ht="15" thickTop="1" thickBot="1" x14ac:dyDescent="0.3">
      <c r="A576" s="210" t="s">
        <v>350</v>
      </c>
      <c r="B576" s="210">
        <v>0</v>
      </c>
      <c r="C576" s="176">
        <v>0</v>
      </c>
      <c r="D576" s="203" t="str">
        <f t="shared" si="80"/>
        <v/>
      </c>
      <c r="E576" s="176">
        <v>0</v>
      </c>
      <c r="F576" s="176">
        <v>0</v>
      </c>
      <c r="G576" s="203" t="str">
        <f t="shared" si="81"/>
        <v/>
      </c>
      <c r="H576" s="203" t="str">
        <f t="shared" si="86"/>
        <v/>
      </c>
      <c r="I576" s="203" t="str">
        <f t="shared" si="86"/>
        <v/>
      </c>
      <c r="J576" s="203" t="str">
        <f t="shared" si="82"/>
        <v/>
      </c>
      <c r="K576" s="176">
        <v>764</v>
      </c>
      <c r="L576" s="176">
        <v>252</v>
      </c>
      <c r="M576" s="203">
        <f t="shared" si="83"/>
        <v>0.32984293193717279</v>
      </c>
      <c r="N576" s="176">
        <v>1020</v>
      </c>
      <c r="O576" s="176">
        <v>479</v>
      </c>
      <c r="P576" s="203">
        <f t="shared" si="84"/>
        <v>0.4696078431372549</v>
      </c>
      <c r="Q576" s="203">
        <f t="shared" si="87"/>
        <v>-0.25098039215686274</v>
      </c>
      <c r="R576" s="203">
        <f t="shared" si="87"/>
        <v>-0.47390396659707723</v>
      </c>
      <c r="S576" s="203">
        <f t="shared" si="85"/>
        <v>-0.13976491120008211</v>
      </c>
    </row>
    <row r="577" spans="1:19" ht="16.5" thickTop="1" thickBot="1" x14ac:dyDescent="0.3">
      <c r="A577" s="204" t="s">
        <v>328</v>
      </c>
      <c r="B577" s="284">
        <v>0</v>
      </c>
      <c r="C577" s="205">
        <v>0</v>
      </c>
      <c r="D577" s="206" t="str">
        <f t="shared" si="80"/>
        <v/>
      </c>
      <c r="E577" s="207">
        <v>0</v>
      </c>
      <c r="F577" s="205">
        <v>0</v>
      </c>
      <c r="G577" s="206" t="str">
        <f t="shared" si="81"/>
        <v/>
      </c>
      <c r="H577" s="206" t="str">
        <f t="shared" si="86"/>
        <v/>
      </c>
      <c r="I577" s="206" t="str">
        <f t="shared" si="86"/>
        <v/>
      </c>
      <c r="J577" s="208" t="str">
        <f t="shared" si="82"/>
        <v/>
      </c>
      <c r="K577" s="209">
        <v>174</v>
      </c>
      <c r="L577" s="205">
        <v>58</v>
      </c>
      <c r="M577" s="206">
        <f t="shared" si="83"/>
        <v>0.33333333333333331</v>
      </c>
      <c r="N577" s="207">
        <v>250</v>
      </c>
      <c r="O577" s="205">
        <v>48</v>
      </c>
      <c r="P577" s="206">
        <f t="shared" si="84"/>
        <v>0.192</v>
      </c>
      <c r="Q577" s="206">
        <f t="shared" si="87"/>
        <v>-0.30400000000000005</v>
      </c>
      <c r="R577" s="206">
        <f t="shared" si="87"/>
        <v>0.20833333333333326</v>
      </c>
      <c r="S577" s="208">
        <f t="shared" si="85"/>
        <v>0.14133333333333331</v>
      </c>
    </row>
    <row r="578" spans="1:19" ht="14.25" thickTop="1" x14ac:dyDescent="0.25">
      <c r="A578" s="210" t="s">
        <v>352</v>
      </c>
      <c r="B578" s="210">
        <v>0</v>
      </c>
      <c r="C578" s="176">
        <v>0</v>
      </c>
      <c r="D578" s="203" t="str">
        <f t="shared" si="80"/>
        <v/>
      </c>
      <c r="E578" s="176">
        <v>0</v>
      </c>
      <c r="F578" s="176">
        <v>0</v>
      </c>
      <c r="G578" s="203" t="str">
        <f t="shared" si="81"/>
        <v/>
      </c>
      <c r="H578" s="203" t="str">
        <f t="shared" si="86"/>
        <v/>
      </c>
      <c r="I578" s="203" t="str">
        <f t="shared" si="86"/>
        <v/>
      </c>
      <c r="J578" s="203" t="str">
        <f t="shared" si="82"/>
        <v/>
      </c>
      <c r="K578" s="176">
        <v>136</v>
      </c>
      <c r="L578" s="176">
        <v>52</v>
      </c>
      <c r="M578" s="203">
        <f t="shared" si="83"/>
        <v>0.38235294117647056</v>
      </c>
      <c r="N578" s="176">
        <v>117</v>
      </c>
      <c r="O578" s="176">
        <v>28</v>
      </c>
      <c r="P578" s="203">
        <f t="shared" si="84"/>
        <v>0.23931623931623933</v>
      </c>
      <c r="Q578" s="203">
        <f t="shared" si="87"/>
        <v>0.16239316239316248</v>
      </c>
      <c r="R578" s="203">
        <f t="shared" si="87"/>
        <v>0.85714285714285721</v>
      </c>
      <c r="S578" s="203">
        <f t="shared" si="85"/>
        <v>0.14303670186023124</v>
      </c>
    </row>
    <row r="579" spans="1:19" ht="14.25" thickBot="1" x14ac:dyDescent="0.3">
      <c r="A579" s="210" t="s">
        <v>353</v>
      </c>
      <c r="B579" s="210">
        <v>0</v>
      </c>
      <c r="C579" s="176">
        <v>0</v>
      </c>
      <c r="D579" s="203" t="str">
        <f t="shared" si="80"/>
        <v/>
      </c>
      <c r="E579" s="176">
        <v>0</v>
      </c>
      <c r="F579" s="176">
        <v>0</v>
      </c>
      <c r="G579" s="203" t="str">
        <f t="shared" si="81"/>
        <v/>
      </c>
      <c r="H579" s="203" t="str">
        <f t="shared" si="86"/>
        <v/>
      </c>
      <c r="I579" s="203" t="str">
        <f t="shared" si="86"/>
        <v/>
      </c>
      <c r="J579" s="203" t="str">
        <f t="shared" si="82"/>
        <v/>
      </c>
      <c r="K579" s="176">
        <v>38</v>
      </c>
      <c r="L579" s="176">
        <v>6</v>
      </c>
      <c r="M579" s="203">
        <f t="shared" si="83"/>
        <v>0.15789473684210525</v>
      </c>
      <c r="N579" s="176">
        <v>133</v>
      </c>
      <c r="O579" s="176">
        <v>20</v>
      </c>
      <c r="P579" s="203">
        <f t="shared" si="84"/>
        <v>0.15037593984962405</v>
      </c>
      <c r="Q579" s="203">
        <f t="shared" si="87"/>
        <v>-0.7142857142857143</v>
      </c>
      <c r="R579" s="203">
        <f t="shared" si="87"/>
        <v>-0.7</v>
      </c>
      <c r="S579" s="203">
        <f t="shared" si="85"/>
        <v>7.5187969924812026E-3</v>
      </c>
    </row>
    <row r="580" spans="1:19" ht="16.5" thickTop="1" thickBot="1" x14ac:dyDescent="0.3">
      <c r="A580" s="204" t="s">
        <v>331</v>
      </c>
      <c r="B580" s="284">
        <v>0</v>
      </c>
      <c r="C580" s="205">
        <v>0</v>
      </c>
      <c r="D580" s="206" t="str">
        <f t="shared" si="80"/>
        <v/>
      </c>
      <c r="E580" s="207">
        <v>0</v>
      </c>
      <c r="F580" s="205">
        <v>0</v>
      </c>
      <c r="G580" s="206" t="str">
        <f t="shared" si="81"/>
        <v/>
      </c>
      <c r="H580" s="206" t="str">
        <f t="shared" si="86"/>
        <v/>
      </c>
      <c r="I580" s="206" t="str">
        <f t="shared" si="86"/>
        <v/>
      </c>
      <c r="J580" s="208" t="str">
        <f t="shared" si="82"/>
        <v/>
      </c>
      <c r="K580" s="209">
        <v>114</v>
      </c>
      <c r="L580" s="205">
        <v>37</v>
      </c>
      <c r="M580" s="206">
        <f t="shared" si="83"/>
        <v>0.32456140350877194</v>
      </c>
      <c r="N580" s="207">
        <v>285</v>
      </c>
      <c r="O580" s="205">
        <v>157</v>
      </c>
      <c r="P580" s="206">
        <f t="shared" si="84"/>
        <v>0.55087719298245619</v>
      </c>
      <c r="Q580" s="206">
        <f t="shared" si="87"/>
        <v>-0.6</v>
      </c>
      <c r="R580" s="206">
        <f t="shared" si="87"/>
        <v>-0.76433121019108285</v>
      </c>
      <c r="S580" s="208">
        <f t="shared" si="85"/>
        <v>-0.22631578947368425</v>
      </c>
    </row>
    <row r="581" spans="1:19" ht="15" thickTop="1" thickBot="1" x14ac:dyDescent="0.3">
      <c r="A581" s="210" t="s">
        <v>353</v>
      </c>
      <c r="B581" s="210">
        <v>0</v>
      </c>
      <c r="C581" s="176">
        <v>0</v>
      </c>
      <c r="D581" s="203" t="str">
        <f t="shared" si="80"/>
        <v/>
      </c>
      <c r="E581" s="176">
        <v>0</v>
      </c>
      <c r="F581" s="176">
        <v>0</v>
      </c>
      <c r="G581" s="203" t="str">
        <f t="shared" si="81"/>
        <v/>
      </c>
      <c r="H581" s="203" t="str">
        <f t="shared" si="86"/>
        <v/>
      </c>
      <c r="I581" s="203" t="str">
        <f t="shared" si="86"/>
        <v/>
      </c>
      <c r="J581" s="203" t="str">
        <f t="shared" si="82"/>
        <v/>
      </c>
      <c r="K581" s="176">
        <v>114</v>
      </c>
      <c r="L581" s="176">
        <v>37</v>
      </c>
      <c r="M581" s="203">
        <f t="shared" si="83"/>
        <v>0.32456140350877194</v>
      </c>
      <c r="N581" s="176">
        <v>285</v>
      </c>
      <c r="O581" s="176">
        <v>157</v>
      </c>
      <c r="P581" s="203">
        <f t="shared" si="84"/>
        <v>0.55087719298245619</v>
      </c>
      <c r="Q581" s="203">
        <f t="shared" si="87"/>
        <v>-0.6</v>
      </c>
      <c r="R581" s="203">
        <f t="shared" si="87"/>
        <v>-0.76433121019108285</v>
      </c>
      <c r="S581" s="203">
        <f t="shared" si="85"/>
        <v>-0.22631578947368425</v>
      </c>
    </row>
    <row r="582" spans="1:19" ht="16.5" thickTop="1" thickBot="1" x14ac:dyDescent="0.3">
      <c r="A582" s="204" t="s">
        <v>337</v>
      </c>
      <c r="B582" s="284">
        <v>0</v>
      </c>
      <c r="C582" s="205">
        <v>0</v>
      </c>
      <c r="D582" s="206" t="str">
        <f t="shared" si="80"/>
        <v/>
      </c>
      <c r="E582" s="207">
        <v>0</v>
      </c>
      <c r="F582" s="205">
        <v>0</v>
      </c>
      <c r="G582" s="206" t="str">
        <f t="shared" si="81"/>
        <v/>
      </c>
      <c r="H582" s="206" t="str">
        <f t="shared" si="86"/>
        <v/>
      </c>
      <c r="I582" s="206" t="str">
        <f t="shared" si="86"/>
        <v/>
      </c>
      <c r="J582" s="208" t="str">
        <f t="shared" si="82"/>
        <v/>
      </c>
      <c r="K582" s="209">
        <v>1002</v>
      </c>
      <c r="L582" s="205">
        <v>367</v>
      </c>
      <c r="M582" s="206">
        <f t="shared" si="83"/>
        <v>0.3662674650698603</v>
      </c>
      <c r="N582" s="207">
        <v>0</v>
      </c>
      <c r="O582" s="205">
        <v>0</v>
      </c>
      <c r="P582" s="206" t="str">
        <f t="shared" si="84"/>
        <v/>
      </c>
      <c r="Q582" s="206" t="str">
        <f t="shared" si="87"/>
        <v/>
      </c>
      <c r="R582" s="206" t="str">
        <f t="shared" si="87"/>
        <v/>
      </c>
      <c r="S582" s="208" t="str">
        <f t="shared" si="85"/>
        <v/>
      </c>
    </row>
    <row r="583" spans="1:19" ht="16.5" thickTop="1" thickBot="1" x14ac:dyDescent="0.3">
      <c r="A583" s="204" t="s">
        <v>446</v>
      </c>
      <c r="B583" s="284">
        <v>0</v>
      </c>
      <c r="C583" s="205">
        <v>0</v>
      </c>
      <c r="D583" s="206" t="str">
        <f t="shared" si="80"/>
        <v/>
      </c>
      <c r="E583" s="207">
        <v>0</v>
      </c>
      <c r="F583" s="205">
        <v>0</v>
      </c>
      <c r="G583" s="206" t="str">
        <f t="shared" si="81"/>
        <v/>
      </c>
      <c r="H583" s="206" t="str">
        <f t="shared" si="86"/>
        <v/>
      </c>
      <c r="I583" s="206" t="str">
        <f t="shared" si="86"/>
        <v/>
      </c>
      <c r="J583" s="208" t="str">
        <f t="shared" si="82"/>
        <v/>
      </c>
      <c r="K583" s="209">
        <v>964</v>
      </c>
      <c r="L583" s="205">
        <v>367</v>
      </c>
      <c r="M583" s="206">
        <f t="shared" si="83"/>
        <v>0.38070539419087135</v>
      </c>
      <c r="N583" s="207">
        <v>0</v>
      </c>
      <c r="O583" s="205">
        <v>0</v>
      </c>
      <c r="P583" s="206" t="str">
        <f t="shared" si="84"/>
        <v/>
      </c>
      <c r="Q583" s="206" t="str">
        <f t="shared" si="87"/>
        <v/>
      </c>
      <c r="R583" s="206" t="str">
        <f t="shared" si="87"/>
        <v/>
      </c>
      <c r="S583" s="208" t="str">
        <f t="shared" si="85"/>
        <v/>
      </c>
    </row>
    <row r="584" spans="1:19" ht="15" thickTop="1" thickBot="1" x14ac:dyDescent="0.3">
      <c r="A584" s="210" t="s">
        <v>353</v>
      </c>
      <c r="B584" s="210">
        <v>0</v>
      </c>
      <c r="C584" s="176">
        <v>0</v>
      </c>
      <c r="D584" s="203" t="str">
        <f t="shared" si="80"/>
        <v/>
      </c>
      <c r="E584" s="176">
        <v>0</v>
      </c>
      <c r="F584" s="176">
        <v>0</v>
      </c>
      <c r="G584" s="203" t="str">
        <f t="shared" si="81"/>
        <v/>
      </c>
      <c r="H584" s="203" t="str">
        <f t="shared" si="86"/>
        <v/>
      </c>
      <c r="I584" s="203" t="str">
        <f t="shared" si="86"/>
        <v/>
      </c>
      <c r="J584" s="203" t="str">
        <f t="shared" si="82"/>
        <v/>
      </c>
      <c r="K584" s="176">
        <v>38</v>
      </c>
      <c r="L584" s="176">
        <v>0</v>
      </c>
      <c r="M584" s="203">
        <f t="shared" si="83"/>
        <v>0</v>
      </c>
      <c r="N584" s="176">
        <v>0</v>
      </c>
      <c r="O584" s="176">
        <v>0</v>
      </c>
      <c r="P584" s="203" t="str">
        <f t="shared" si="84"/>
        <v/>
      </c>
      <c r="Q584" s="203" t="str">
        <f t="shared" si="87"/>
        <v/>
      </c>
      <c r="R584" s="203" t="str">
        <f t="shared" si="87"/>
        <v/>
      </c>
      <c r="S584" s="203" t="str">
        <f t="shared" si="85"/>
        <v/>
      </c>
    </row>
    <row r="585" spans="1:19" ht="16.5" thickTop="1" thickBot="1" x14ac:dyDescent="0.3">
      <c r="A585" s="204" t="s">
        <v>389</v>
      </c>
      <c r="B585" s="284">
        <v>0</v>
      </c>
      <c r="C585" s="205">
        <v>0</v>
      </c>
      <c r="D585" s="206" t="str">
        <f t="shared" ref="D585:D648" si="88">IFERROR(C585/B585,"")</f>
        <v/>
      </c>
      <c r="E585" s="207">
        <v>993</v>
      </c>
      <c r="F585" s="205">
        <v>775</v>
      </c>
      <c r="G585" s="206">
        <f t="shared" ref="G585:G648" si="89">IFERROR(F585/E585,"")</f>
        <v>0.78046324269889222</v>
      </c>
      <c r="H585" s="206">
        <f t="shared" si="86"/>
        <v>-1</v>
      </c>
      <c r="I585" s="206">
        <f t="shared" si="86"/>
        <v>-1</v>
      </c>
      <c r="J585" s="208" t="str">
        <f t="shared" ref="J585:J648" si="90">IFERROR(D585-G585,"")</f>
        <v/>
      </c>
      <c r="K585" s="209">
        <v>2701</v>
      </c>
      <c r="L585" s="205">
        <v>2035</v>
      </c>
      <c r="M585" s="206">
        <f t="shared" ref="M585:M648" si="91">IFERROR(L585/K585,"")</f>
        <v>0.75342465753424659</v>
      </c>
      <c r="N585" s="207">
        <v>11649</v>
      </c>
      <c r="O585" s="205">
        <v>8456</v>
      </c>
      <c r="P585" s="206">
        <f t="shared" ref="P585:P648" si="92">IFERROR(O585/N585,"")</f>
        <v>0.72589921881706587</v>
      </c>
      <c r="Q585" s="206">
        <f t="shared" si="87"/>
        <v>-0.76813460382865484</v>
      </c>
      <c r="R585" s="206">
        <f t="shared" si="87"/>
        <v>-0.7593424787133396</v>
      </c>
      <c r="S585" s="208">
        <f t="shared" ref="S585:S648" si="93">IFERROR(M585-P585,"")</f>
        <v>2.7525438717180717E-2</v>
      </c>
    </row>
    <row r="586" spans="1:19" ht="15" thickTop="1" thickBot="1" x14ac:dyDescent="0.3">
      <c r="A586" s="210" t="s">
        <v>354</v>
      </c>
      <c r="B586" s="210">
        <v>0</v>
      </c>
      <c r="C586" s="176">
        <v>0</v>
      </c>
      <c r="D586" s="203" t="str">
        <f t="shared" si="88"/>
        <v/>
      </c>
      <c r="E586" s="176">
        <v>993</v>
      </c>
      <c r="F586" s="176">
        <v>775</v>
      </c>
      <c r="G586" s="203">
        <f t="shared" si="89"/>
        <v>0.78046324269889222</v>
      </c>
      <c r="H586" s="203">
        <f t="shared" si="86"/>
        <v>-1</v>
      </c>
      <c r="I586" s="203">
        <f t="shared" si="86"/>
        <v>-1</v>
      </c>
      <c r="J586" s="203" t="str">
        <f t="shared" si="90"/>
        <v/>
      </c>
      <c r="K586" s="176">
        <v>2701</v>
      </c>
      <c r="L586" s="176">
        <v>2035</v>
      </c>
      <c r="M586" s="203">
        <f t="shared" si="91"/>
        <v>0.75342465753424659</v>
      </c>
      <c r="N586" s="176">
        <v>11649</v>
      </c>
      <c r="O586" s="176">
        <v>8456</v>
      </c>
      <c r="P586" s="203">
        <f t="shared" si="92"/>
        <v>0.72589921881706587</v>
      </c>
      <c r="Q586" s="203">
        <f t="shared" si="87"/>
        <v>-0.76813460382865484</v>
      </c>
      <c r="R586" s="203">
        <f t="shared" si="87"/>
        <v>-0.7593424787133396</v>
      </c>
      <c r="S586" s="203">
        <f t="shared" si="93"/>
        <v>2.7525438717180717E-2</v>
      </c>
    </row>
    <row r="587" spans="1:19" ht="16.5" thickTop="1" thickBot="1" x14ac:dyDescent="0.3">
      <c r="A587" s="204" t="s">
        <v>422</v>
      </c>
      <c r="B587" s="284">
        <v>0</v>
      </c>
      <c r="C587" s="205">
        <v>0</v>
      </c>
      <c r="D587" s="206" t="str">
        <f t="shared" si="88"/>
        <v/>
      </c>
      <c r="E587" s="207">
        <v>0</v>
      </c>
      <c r="F587" s="205">
        <v>0</v>
      </c>
      <c r="G587" s="206" t="str">
        <f t="shared" si="89"/>
        <v/>
      </c>
      <c r="H587" s="206" t="str">
        <f t="shared" si="86"/>
        <v/>
      </c>
      <c r="I587" s="206" t="str">
        <f t="shared" si="86"/>
        <v/>
      </c>
      <c r="J587" s="208" t="str">
        <f t="shared" si="90"/>
        <v/>
      </c>
      <c r="K587" s="209">
        <v>0</v>
      </c>
      <c r="L587" s="205">
        <v>0</v>
      </c>
      <c r="M587" s="206" t="str">
        <f t="shared" si="91"/>
        <v/>
      </c>
      <c r="N587" s="207">
        <v>76</v>
      </c>
      <c r="O587" s="205">
        <v>17</v>
      </c>
      <c r="P587" s="206">
        <f t="shared" si="92"/>
        <v>0.22368421052631579</v>
      </c>
      <c r="Q587" s="206">
        <f t="shared" si="87"/>
        <v>-1</v>
      </c>
      <c r="R587" s="206">
        <f t="shared" si="87"/>
        <v>-1</v>
      </c>
      <c r="S587" s="208" t="str">
        <f t="shared" si="93"/>
        <v/>
      </c>
    </row>
    <row r="588" spans="1:19" ht="14.25" thickTop="1" x14ac:dyDescent="0.25">
      <c r="A588" s="210" t="s">
        <v>352</v>
      </c>
      <c r="B588" s="210">
        <v>0</v>
      </c>
      <c r="C588" s="176">
        <v>0</v>
      </c>
      <c r="D588" s="203" t="str">
        <f t="shared" si="88"/>
        <v/>
      </c>
      <c r="E588" s="176">
        <v>0</v>
      </c>
      <c r="F588" s="176">
        <v>0</v>
      </c>
      <c r="G588" s="203" t="str">
        <f t="shared" si="89"/>
        <v/>
      </c>
      <c r="H588" s="203" t="str">
        <f t="shared" si="86"/>
        <v/>
      </c>
      <c r="I588" s="203" t="str">
        <f t="shared" si="86"/>
        <v/>
      </c>
      <c r="J588" s="203" t="str">
        <f t="shared" si="90"/>
        <v/>
      </c>
      <c r="K588" s="176">
        <v>0</v>
      </c>
      <c r="L588" s="176">
        <v>0</v>
      </c>
      <c r="M588" s="203" t="str">
        <f t="shared" si="91"/>
        <v/>
      </c>
      <c r="N588" s="176">
        <v>19</v>
      </c>
      <c r="O588" s="176">
        <v>0</v>
      </c>
      <c r="P588" s="203">
        <f t="shared" si="92"/>
        <v>0</v>
      </c>
      <c r="Q588" s="203">
        <f t="shared" si="87"/>
        <v>-1</v>
      </c>
      <c r="R588" s="203" t="str">
        <f t="shared" si="87"/>
        <v/>
      </c>
      <c r="S588" s="203" t="str">
        <f t="shared" si="93"/>
        <v/>
      </c>
    </row>
    <row r="589" spans="1:19" ht="14.25" thickBot="1" x14ac:dyDescent="0.3">
      <c r="A589" s="210" t="s">
        <v>353</v>
      </c>
      <c r="B589" s="210">
        <v>0</v>
      </c>
      <c r="C589" s="176">
        <v>0</v>
      </c>
      <c r="D589" s="203" t="str">
        <f t="shared" si="88"/>
        <v/>
      </c>
      <c r="E589" s="176">
        <v>0</v>
      </c>
      <c r="F589" s="176">
        <v>0</v>
      </c>
      <c r="G589" s="203" t="str">
        <f t="shared" si="89"/>
        <v/>
      </c>
      <c r="H589" s="203" t="str">
        <f t="shared" si="86"/>
        <v/>
      </c>
      <c r="I589" s="203" t="str">
        <f t="shared" si="86"/>
        <v/>
      </c>
      <c r="J589" s="203" t="str">
        <f t="shared" si="90"/>
        <v/>
      </c>
      <c r="K589" s="176">
        <v>0</v>
      </c>
      <c r="L589" s="176">
        <v>0</v>
      </c>
      <c r="M589" s="203" t="str">
        <f t="shared" si="91"/>
        <v/>
      </c>
      <c r="N589" s="176">
        <v>57</v>
      </c>
      <c r="O589" s="176">
        <v>17</v>
      </c>
      <c r="P589" s="203">
        <f t="shared" si="92"/>
        <v>0.2982456140350877</v>
      </c>
      <c r="Q589" s="203">
        <f t="shared" si="87"/>
        <v>-1</v>
      </c>
      <c r="R589" s="203">
        <f t="shared" si="87"/>
        <v>-1</v>
      </c>
      <c r="S589" s="203" t="str">
        <f t="shared" si="93"/>
        <v/>
      </c>
    </row>
    <row r="590" spans="1:19" ht="16.5" thickTop="1" thickBot="1" x14ac:dyDescent="0.3">
      <c r="A590" s="204" t="s">
        <v>412</v>
      </c>
      <c r="B590" s="284">
        <v>0</v>
      </c>
      <c r="C590" s="205">
        <v>0</v>
      </c>
      <c r="D590" s="206" t="str">
        <f t="shared" si="88"/>
        <v/>
      </c>
      <c r="E590" s="207">
        <v>0</v>
      </c>
      <c r="F590" s="205">
        <v>0</v>
      </c>
      <c r="G590" s="206" t="str">
        <f t="shared" si="89"/>
        <v/>
      </c>
      <c r="H590" s="206" t="str">
        <f t="shared" si="86"/>
        <v/>
      </c>
      <c r="I590" s="206" t="str">
        <f t="shared" si="86"/>
        <v/>
      </c>
      <c r="J590" s="208" t="str">
        <f t="shared" si="90"/>
        <v/>
      </c>
      <c r="K590" s="209">
        <v>0</v>
      </c>
      <c r="L590" s="205">
        <v>0</v>
      </c>
      <c r="M590" s="206" t="str">
        <f t="shared" si="91"/>
        <v/>
      </c>
      <c r="N590" s="207">
        <v>258</v>
      </c>
      <c r="O590" s="205">
        <v>30</v>
      </c>
      <c r="P590" s="206">
        <f t="shared" si="92"/>
        <v>0.11627906976744186</v>
      </c>
      <c r="Q590" s="206">
        <f t="shared" si="87"/>
        <v>-1</v>
      </c>
      <c r="R590" s="206">
        <f t="shared" si="87"/>
        <v>-1</v>
      </c>
      <c r="S590" s="208" t="str">
        <f t="shared" si="93"/>
        <v/>
      </c>
    </row>
    <row r="591" spans="1:19" ht="14.25" thickTop="1" x14ac:dyDescent="0.25">
      <c r="A591" s="210" t="s">
        <v>350</v>
      </c>
      <c r="B591" s="210">
        <v>0</v>
      </c>
      <c r="C591" s="176">
        <v>0</v>
      </c>
      <c r="D591" s="203" t="str">
        <f t="shared" si="88"/>
        <v/>
      </c>
      <c r="E591" s="176">
        <v>0</v>
      </c>
      <c r="F591" s="176">
        <v>0</v>
      </c>
      <c r="G591" s="203" t="str">
        <f t="shared" si="89"/>
        <v/>
      </c>
      <c r="H591" s="203" t="str">
        <f t="shared" si="86"/>
        <v/>
      </c>
      <c r="I591" s="203" t="str">
        <f t="shared" si="86"/>
        <v/>
      </c>
      <c r="J591" s="203" t="str">
        <f t="shared" si="90"/>
        <v/>
      </c>
      <c r="K591" s="176">
        <v>0</v>
      </c>
      <c r="L591" s="176">
        <v>0</v>
      </c>
      <c r="M591" s="203" t="str">
        <f t="shared" si="91"/>
        <v/>
      </c>
      <c r="N591" s="176">
        <v>194</v>
      </c>
      <c r="O591" s="176">
        <v>0</v>
      </c>
      <c r="P591" s="203">
        <f t="shared" si="92"/>
        <v>0</v>
      </c>
      <c r="Q591" s="203">
        <f t="shared" si="87"/>
        <v>-1</v>
      </c>
      <c r="R591" s="203" t="str">
        <f t="shared" si="87"/>
        <v/>
      </c>
      <c r="S591" s="203" t="str">
        <f t="shared" si="93"/>
        <v/>
      </c>
    </row>
    <row r="592" spans="1:19" ht="14.25" thickBot="1" x14ac:dyDescent="0.3">
      <c r="A592" s="210" t="s">
        <v>354</v>
      </c>
      <c r="B592" s="210">
        <v>0</v>
      </c>
      <c r="C592" s="176">
        <v>0</v>
      </c>
      <c r="D592" s="203" t="str">
        <f t="shared" si="88"/>
        <v/>
      </c>
      <c r="E592" s="176">
        <v>0</v>
      </c>
      <c r="F592" s="176">
        <v>0</v>
      </c>
      <c r="G592" s="203" t="str">
        <f t="shared" si="89"/>
        <v/>
      </c>
      <c r="H592" s="203" t="str">
        <f t="shared" si="86"/>
        <v/>
      </c>
      <c r="I592" s="203" t="str">
        <f t="shared" si="86"/>
        <v/>
      </c>
      <c r="J592" s="203" t="str">
        <f t="shared" si="90"/>
        <v/>
      </c>
      <c r="K592" s="176">
        <v>0</v>
      </c>
      <c r="L592" s="176">
        <v>0</v>
      </c>
      <c r="M592" s="203" t="str">
        <f t="shared" si="91"/>
        <v/>
      </c>
      <c r="N592" s="176">
        <v>64</v>
      </c>
      <c r="O592" s="176">
        <v>30</v>
      </c>
      <c r="P592" s="203">
        <f t="shared" si="92"/>
        <v>0.46875</v>
      </c>
      <c r="Q592" s="203">
        <f t="shared" si="87"/>
        <v>-1</v>
      </c>
      <c r="R592" s="203">
        <f t="shared" si="87"/>
        <v>-1</v>
      </c>
      <c r="S592" s="203" t="str">
        <f t="shared" si="93"/>
        <v/>
      </c>
    </row>
    <row r="593" spans="1:19" ht="16.5" thickTop="1" thickBot="1" x14ac:dyDescent="0.3">
      <c r="A593" s="204" t="s">
        <v>487</v>
      </c>
      <c r="B593" s="284">
        <v>0</v>
      </c>
      <c r="C593" s="205">
        <v>0</v>
      </c>
      <c r="D593" s="206" t="str">
        <f t="shared" si="88"/>
        <v/>
      </c>
      <c r="E593" s="207">
        <v>0</v>
      </c>
      <c r="F593" s="205">
        <v>0</v>
      </c>
      <c r="G593" s="206" t="str">
        <f t="shared" si="89"/>
        <v/>
      </c>
      <c r="H593" s="206" t="str">
        <f t="shared" si="86"/>
        <v/>
      </c>
      <c r="I593" s="206" t="str">
        <f t="shared" si="86"/>
        <v/>
      </c>
      <c r="J593" s="208" t="str">
        <f t="shared" si="90"/>
        <v/>
      </c>
      <c r="K593" s="209">
        <v>6948</v>
      </c>
      <c r="L593" s="205">
        <v>5351</v>
      </c>
      <c r="M593" s="206">
        <f t="shared" si="91"/>
        <v>0.77014968336211864</v>
      </c>
      <c r="N593" s="207">
        <v>100</v>
      </c>
      <c r="O593" s="205">
        <v>0</v>
      </c>
      <c r="P593" s="206">
        <f t="shared" si="92"/>
        <v>0</v>
      </c>
      <c r="Q593" s="206">
        <f t="shared" si="87"/>
        <v>68.48</v>
      </c>
      <c r="R593" s="206" t="str">
        <f t="shared" si="87"/>
        <v/>
      </c>
      <c r="S593" s="208">
        <f t="shared" si="93"/>
        <v>0.77014968336211864</v>
      </c>
    </row>
    <row r="594" spans="1:19" ht="14.25" thickTop="1" x14ac:dyDescent="0.25">
      <c r="A594" s="210" t="s">
        <v>350</v>
      </c>
      <c r="B594" s="210">
        <v>0</v>
      </c>
      <c r="C594" s="176">
        <v>0</v>
      </c>
      <c r="D594" s="203" t="str">
        <f t="shared" si="88"/>
        <v/>
      </c>
      <c r="E594" s="176">
        <v>0</v>
      </c>
      <c r="F594" s="176">
        <v>0</v>
      </c>
      <c r="G594" s="203" t="str">
        <f t="shared" si="89"/>
        <v/>
      </c>
      <c r="H594" s="203" t="str">
        <f t="shared" si="86"/>
        <v/>
      </c>
      <c r="I594" s="203" t="str">
        <f t="shared" si="86"/>
        <v/>
      </c>
      <c r="J594" s="203" t="str">
        <f t="shared" si="90"/>
        <v/>
      </c>
      <c r="K594" s="176">
        <v>6880</v>
      </c>
      <c r="L594" s="176">
        <v>5351</v>
      </c>
      <c r="M594" s="203">
        <f t="shared" si="91"/>
        <v>0.77776162790697678</v>
      </c>
      <c r="N594" s="176">
        <v>0</v>
      </c>
      <c r="O594" s="176">
        <v>0</v>
      </c>
      <c r="P594" s="203" t="str">
        <f t="shared" si="92"/>
        <v/>
      </c>
      <c r="Q594" s="203" t="str">
        <f t="shared" si="87"/>
        <v/>
      </c>
      <c r="R594" s="203" t="str">
        <f t="shared" si="87"/>
        <v/>
      </c>
      <c r="S594" s="203" t="str">
        <f t="shared" si="93"/>
        <v/>
      </c>
    </row>
    <row r="595" spans="1:19" ht="14.25" thickBot="1" x14ac:dyDescent="0.3">
      <c r="A595" s="210" t="s">
        <v>84</v>
      </c>
      <c r="B595" s="210">
        <v>0</v>
      </c>
      <c r="C595" s="176">
        <v>0</v>
      </c>
      <c r="D595" s="203" t="str">
        <f t="shared" si="88"/>
        <v/>
      </c>
      <c r="E595" s="176">
        <v>0</v>
      </c>
      <c r="F595" s="176">
        <v>0</v>
      </c>
      <c r="G595" s="203" t="str">
        <f t="shared" si="89"/>
        <v/>
      </c>
      <c r="H595" s="203" t="str">
        <f t="shared" si="86"/>
        <v/>
      </c>
      <c r="I595" s="203" t="str">
        <f t="shared" si="86"/>
        <v/>
      </c>
      <c r="J595" s="203" t="str">
        <f t="shared" si="90"/>
        <v/>
      </c>
      <c r="K595" s="176">
        <v>68</v>
      </c>
      <c r="L595" s="176">
        <v>0</v>
      </c>
      <c r="M595" s="203">
        <f t="shared" si="91"/>
        <v>0</v>
      </c>
      <c r="N595" s="176">
        <v>100</v>
      </c>
      <c r="O595" s="176">
        <v>0</v>
      </c>
      <c r="P595" s="203">
        <f t="shared" si="92"/>
        <v>0</v>
      </c>
      <c r="Q595" s="203">
        <f t="shared" si="87"/>
        <v>-0.31999999999999995</v>
      </c>
      <c r="R595" s="203" t="str">
        <f t="shared" si="87"/>
        <v/>
      </c>
      <c r="S595" s="203">
        <f t="shared" si="93"/>
        <v>0</v>
      </c>
    </row>
    <row r="596" spans="1:19" ht="16.5" thickTop="1" thickBot="1" x14ac:dyDescent="0.3">
      <c r="A596" s="204" t="s">
        <v>413</v>
      </c>
      <c r="B596" s="284">
        <v>0</v>
      </c>
      <c r="C596" s="205">
        <v>0</v>
      </c>
      <c r="D596" s="206" t="str">
        <f t="shared" si="88"/>
        <v/>
      </c>
      <c r="E596" s="207">
        <v>0</v>
      </c>
      <c r="F596" s="205">
        <v>0</v>
      </c>
      <c r="G596" s="206" t="str">
        <f t="shared" si="89"/>
        <v/>
      </c>
      <c r="H596" s="206" t="str">
        <f t="shared" si="86"/>
        <v/>
      </c>
      <c r="I596" s="206" t="str">
        <f t="shared" si="86"/>
        <v/>
      </c>
      <c r="J596" s="208" t="str">
        <f t="shared" si="90"/>
        <v/>
      </c>
      <c r="K596" s="209">
        <v>0</v>
      </c>
      <c r="L596" s="205">
        <v>0</v>
      </c>
      <c r="M596" s="206" t="str">
        <f t="shared" si="91"/>
        <v/>
      </c>
      <c r="N596" s="207">
        <v>96</v>
      </c>
      <c r="O596" s="205">
        <v>66</v>
      </c>
      <c r="P596" s="206">
        <f t="shared" si="92"/>
        <v>0.6875</v>
      </c>
      <c r="Q596" s="206">
        <f t="shared" si="87"/>
        <v>-1</v>
      </c>
      <c r="R596" s="206">
        <f t="shared" si="87"/>
        <v>-1</v>
      </c>
      <c r="S596" s="208" t="str">
        <f t="shared" si="93"/>
        <v/>
      </c>
    </row>
    <row r="597" spans="1:19" ht="15" thickTop="1" thickBot="1" x14ac:dyDescent="0.3">
      <c r="A597" s="210" t="s">
        <v>350</v>
      </c>
      <c r="B597" s="210">
        <v>0</v>
      </c>
      <c r="C597" s="176">
        <v>0</v>
      </c>
      <c r="D597" s="203" t="str">
        <f t="shared" si="88"/>
        <v/>
      </c>
      <c r="E597" s="176">
        <v>0</v>
      </c>
      <c r="F597" s="176">
        <v>0</v>
      </c>
      <c r="G597" s="203" t="str">
        <f t="shared" si="89"/>
        <v/>
      </c>
      <c r="H597" s="203" t="str">
        <f t="shared" si="86"/>
        <v/>
      </c>
      <c r="I597" s="203" t="str">
        <f t="shared" si="86"/>
        <v/>
      </c>
      <c r="J597" s="203" t="str">
        <f t="shared" si="90"/>
        <v/>
      </c>
      <c r="K597" s="176">
        <v>0</v>
      </c>
      <c r="L597" s="176">
        <v>0</v>
      </c>
      <c r="M597" s="203" t="str">
        <f t="shared" si="91"/>
        <v/>
      </c>
      <c r="N597" s="176">
        <v>96</v>
      </c>
      <c r="O597" s="176">
        <v>66</v>
      </c>
      <c r="P597" s="203">
        <f t="shared" si="92"/>
        <v>0.6875</v>
      </c>
      <c r="Q597" s="203">
        <f t="shared" si="87"/>
        <v>-1</v>
      </c>
      <c r="R597" s="203">
        <f t="shared" si="87"/>
        <v>-1</v>
      </c>
      <c r="S597" s="203" t="str">
        <f t="shared" si="93"/>
        <v/>
      </c>
    </row>
    <row r="598" spans="1:19" ht="16.5" thickTop="1" thickBot="1" x14ac:dyDescent="0.3">
      <c r="A598" s="204" t="s">
        <v>390</v>
      </c>
      <c r="B598" s="284">
        <v>0</v>
      </c>
      <c r="C598" s="205">
        <v>0</v>
      </c>
      <c r="D598" s="206" t="str">
        <f t="shared" si="88"/>
        <v/>
      </c>
      <c r="E598" s="207">
        <v>0</v>
      </c>
      <c r="F598" s="205">
        <v>0</v>
      </c>
      <c r="G598" s="206" t="str">
        <f t="shared" si="89"/>
        <v/>
      </c>
      <c r="H598" s="206" t="str">
        <f t="shared" si="86"/>
        <v/>
      </c>
      <c r="I598" s="206" t="str">
        <f t="shared" si="86"/>
        <v/>
      </c>
      <c r="J598" s="208" t="str">
        <f t="shared" si="90"/>
        <v/>
      </c>
      <c r="K598" s="209">
        <v>19</v>
      </c>
      <c r="L598" s="205">
        <v>0</v>
      </c>
      <c r="M598" s="206">
        <f t="shared" si="91"/>
        <v>0</v>
      </c>
      <c r="N598" s="207">
        <v>188</v>
      </c>
      <c r="O598" s="205">
        <v>74</v>
      </c>
      <c r="P598" s="206">
        <f t="shared" si="92"/>
        <v>0.39361702127659576</v>
      </c>
      <c r="Q598" s="206">
        <f t="shared" si="87"/>
        <v>-0.89893617021276595</v>
      </c>
      <c r="R598" s="206">
        <f t="shared" si="87"/>
        <v>-1</v>
      </c>
      <c r="S598" s="208">
        <f t="shared" si="93"/>
        <v>-0.39361702127659576</v>
      </c>
    </row>
    <row r="599" spans="1:19" ht="14.25" thickTop="1" x14ac:dyDescent="0.25">
      <c r="A599" s="210" t="s">
        <v>350</v>
      </c>
      <c r="B599" s="210">
        <v>0</v>
      </c>
      <c r="C599" s="176">
        <v>0</v>
      </c>
      <c r="D599" s="203" t="str">
        <f t="shared" si="88"/>
        <v/>
      </c>
      <c r="E599" s="176">
        <v>0</v>
      </c>
      <c r="F599" s="176">
        <v>0</v>
      </c>
      <c r="G599" s="203" t="str">
        <f t="shared" si="89"/>
        <v/>
      </c>
      <c r="H599" s="203" t="str">
        <f t="shared" si="86"/>
        <v/>
      </c>
      <c r="I599" s="203" t="str">
        <f t="shared" si="86"/>
        <v/>
      </c>
      <c r="J599" s="203" t="str">
        <f t="shared" si="90"/>
        <v/>
      </c>
      <c r="K599" s="176">
        <v>0</v>
      </c>
      <c r="L599" s="176">
        <v>0</v>
      </c>
      <c r="M599" s="203" t="str">
        <f t="shared" si="91"/>
        <v/>
      </c>
      <c r="N599" s="176">
        <v>188</v>
      </c>
      <c r="O599" s="176">
        <v>74</v>
      </c>
      <c r="P599" s="203">
        <f t="shared" si="92"/>
        <v>0.39361702127659576</v>
      </c>
      <c r="Q599" s="203">
        <f t="shared" si="87"/>
        <v>-1</v>
      </c>
      <c r="R599" s="203">
        <f t="shared" si="87"/>
        <v>-1</v>
      </c>
      <c r="S599" s="203" t="str">
        <f t="shared" si="93"/>
        <v/>
      </c>
    </row>
    <row r="600" spans="1:19" ht="14.25" thickBot="1" x14ac:dyDescent="0.3">
      <c r="A600" s="210" t="s">
        <v>352</v>
      </c>
      <c r="B600" s="210">
        <v>0</v>
      </c>
      <c r="C600" s="176">
        <v>0</v>
      </c>
      <c r="D600" s="203" t="str">
        <f t="shared" si="88"/>
        <v/>
      </c>
      <c r="E600" s="176">
        <v>0</v>
      </c>
      <c r="F600" s="176">
        <v>0</v>
      </c>
      <c r="G600" s="203" t="str">
        <f t="shared" si="89"/>
        <v/>
      </c>
      <c r="H600" s="203" t="str">
        <f t="shared" si="86"/>
        <v/>
      </c>
      <c r="I600" s="203" t="str">
        <f t="shared" si="86"/>
        <v/>
      </c>
      <c r="J600" s="203" t="str">
        <f t="shared" si="90"/>
        <v/>
      </c>
      <c r="K600" s="176">
        <v>19</v>
      </c>
      <c r="L600" s="176">
        <v>0</v>
      </c>
      <c r="M600" s="203">
        <f t="shared" si="91"/>
        <v>0</v>
      </c>
      <c r="N600" s="176">
        <v>0</v>
      </c>
      <c r="O600" s="176">
        <v>0</v>
      </c>
      <c r="P600" s="203" t="str">
        <f t="shared" si="92"/>
        <v/>
      </c>
      <c r="Q600" s="203" t="str">
        <f t="shared" si="87"/>
        <v/>
      </c>
      <c r="R600" s="203" t="str">
        <f t="shared" si="87"/>
        <v/>
      </c>
      <c r="S600" s="203" t="str">
        <f t="shared" si="93"/>
        <v/>
      </c>
    </row>
    <row r="601" spans="1:19" ht="16.5" thickTop="1" thickBot="1" x14ac:dyDescent="0.3">
      <c r="A601" s="204" t="s">
        <v>391</v>
      </c>
      <c r="B601" s="284">
        <v>0</v>
      </c>
      <c r="C601" s="205">
        <v>0</v>
      </c>
      <c r="D601" s="206" t="str">
        <f t="shared" si="88"/>
        <v/>
      </c>
      <c r="E601" s="207">
        <v>76</v>
      </c>
      <c r="F601" s="205">
        <v>41</v>
      </c>
      <c r="G601" s="206">
        <f t="shared" si="89"/>
        <v>0.53947368421052633</v>
      </c>
      <c r="H601" s="206">
        <f t="shared" si="86"/>
        <v>-1</v>
      </c>
      <c r="I601" s="206">
        <f t="shared" si="86"/>
        <v>-1</v>
      </c>
      <c r="J601" s="208" t="str">
        <f t="shared" si="90"/>
        <v/>
      </c>
      <c r="K601" s="209">
        <v>38</v>
      </c>
      <c r="L601" s="205">
        <v>22</v>
      </c>
      <c r="M601" s="206">
        <f t="shared" si="91"/>
        <v>0.57894736842105265</v>
      </c>
      <c r="N601" s="207">
        <v>359</v>
      </c>
      <c r="O601" s="205">
        <v>300</v>
      </c>
      <c r="P601" s="206">
        <f t="shared" si="92"/>
        <v>0.83565459610027859</v>
      </c>
      <c r="Q601" s="206">
        <f t="shared" si="87"/>
        <v>-0.89415041782729809</v>
      </c>
      <c r="R601" s="206">
        <f t="shared" si="87"/>
        <v>-0.92666666666666664</v>
      </c>
      <c r="S601" s="208">
        <f t="shared" si="93"/>
        <v>-0.25670722767922594</v>
      </c>
    </row>
    <row r="602" spans="1:19" ht="15" thickTop="1" thickBot="1" x14ac:dyDescent="0.3">
      <c r="A602" s="210" t="s">
        <v>351</v>
      </c>
      <c r="B602" s="210">
        <v>0</v>
      </c>
      <c r="C602" s="176">
        <v>0</v>
      </c>
      <c r="D602" s="203" t="str">
        <f t="shared" si="88"/>
        <v/>
      </c>
      <c r="E602" s="176">
        <v>76</v>
      </c>
      <c r="F602" s="176">
        <v>41</v>
      </c>
      <c r="G602" s="203">
        <f t="shared" si="89"/>
        <v>0.53947368421052633</v>
      </c>
      <c r="H602" s="203">
        <f t="shared" si="86"/>
        <v>-1</v>
      </c>
      <c r="I602" s="203">
        <f t="shared" si="86"/>
        <v>-1</v>
      </c>
      <c r="J602" s="203" t="str">
        <f t="shared" si="90"/>
        <v/>
      </c>
      <c r="K602" s="176">
        <v>38</v>
      </c>
      <c r="L602" s="176">
        <v>22</v>
      </c>
      <c r="M602" s="203">
        <f t="shared" si="91"/>
        <v>0.57894736842105265</v>
      </c>
      <c r="N602" s="176">
        <v>359</v>
      </c>
      <c r="O602" s="176">
        <v>300</v>
      </c>
      <c r="P602" s="203">
        <f t="shared" si="92"/>
        <v>0.83565459610027859</v>
      </c>
      <c r="Q602" s="203">
        <f t="shared" si="87"/>
        <v>-0.89415041782729809</v>
      </c>
      <c r="R602" s="203">
        <f t="shared" si="87"/>
        <v>-0.92666666666666664</v>
      </c>
      <c r="S602" s="203">
        <f t="shared" si="93"/>
        <v>-0.25670722767922594</v>
      </c>
    </row>
    <row r="603" spans="1:19" ht="16.5" thickTop="1" thickBot="1" x14ac:dyDescent="0.3">
      <c r="A603" s="204" t="s">
        <v>382</v>
      </c>
      <c r="B603" s="284">
        <v>0</v>
      </c>
      <c r="C603" s="205">
        <v>0</v>
      </c>
      <c r="D603" s="206" t="str">
        <f t="shared" si="88"/>
        <v/>
      </c>
      <c r="E603" s="207">
        <v>640</v>
      </c>
      <c r="F603" s="205">
        <v>432</v>
      </c>
      <c r="G603" s="206">
        <f t="shared" si="89"/>
        <v>0.67500000000000004</v>
      </c>
      <c r="H603" s="206">
        <f t="shared" si="86"/>
        <v>-1</v>
      </c>
      <c r="I603" s="206">
        <f t="shared" si="86"/>
        <v>-1</v>
      </c>
      <c r="J603" s="208" t="str">
        <f t="shared" si="90"/>
        <v/>
      </c>
      <c r="K603" s="209">
        <v>3563</v>
      </c>
      <c r="L603" s="205">
        <v>3022</v>
      </c>
      <c r="M603" s="206">
        <f t="shared" si="91"/>
        <v>0.84816166152118999</v>
      </c>
      <c r="N603" s="207">
        <v>10611</v>
      </c>
      <c r="O603" s="205">
        <v>8258</v>
      </c>
      <c r="P603" s="206">
        <f t="shared" si="92"/>
        <v>0.77824898690038635</v>
      </c>
      <c r="Q603" s="206">
        <f t="shared" si="87"/>
        <v>-0.66421637922910182</v>
      </c>
      <c r="R603" s="206">
        <f t="shared" si="87"/>
        <v>-0.63405182852991038</v>
      </c>
      <c r="S603" s="208">
        <f t="shared" si="93"/>
        <v>6.9912674620803639E-2</v>
      </c>
    </row>
    <row r="604" spans="1:19" ht="15" thickTop="1" thickBot="1" x14ac:dyDescent="0.3">
      <c r="A604" s="210" t="s">
        <v>354</v>
      </c>
      <c r="B604" s="210">
        <v>0</v>
      </c>
      <c r="C604" s="176">
        <v>0</v>
      </c>
      <c r="D604" s="203" t="str">
        <f t="shared" si="88"/>
        <v/>
      </c>
      <c r="E604" s="176">
        <v>640</v>
      </c>
      <c r="F604" s="176">
        <v>432</v>
      </c>
      <c r="G604" s="203">
        <f t="shared" si="89"/>
        <v>0.67500000000000004</v>
      </c>
      <c r="H604" s="203">
        <f t="shared" si="86"/>
        <v>-1</v>
      </c>
      <c r="I604" s="203">
        <f t="shared" si="86"/>
        <v>-1</v>
      </c>
      <c r="J604" s="203" t="str">
        <f t="shared" si="90"/>
        <v/>
      </c>
      <c r="K604" s="176">
        <v>3563</v>
      </c>
      <c r="L604" s="176">
        <v>3022</v>
      </c>
      <c r="M604" s="203">
        <f t="shared" si="91"/>
        <v>0.84816166152118999</v>
      </c>
      <c r="N604" s="176">
        <v>10611</v>
      </c>
      <c r="O604" s="176">
        <v>8258</v>
      </c>
      <c r="P604" s="203">
        <f t="shared" si="92"/>
        <v>0.77824898690038635</v>
      </c>
      <c r="Q604" s="203">
        <f t="shared" si="87"/>
        <v>-0.66421637922910182</v>
      </c>
      <c r="R604" s="203">
        <f t="shared" si="87"/>
        <v>-0.63405182852991038</v>
      </c>
      <c r="S604" s="203">
        <f t="shared" si="93"/>
        <v>6.9912674620803639E-2</v>
      </c>
    </row>
    <row r="605" spans="1:19" ht="16.5" thickTop="1" thickBot="1" x14ac:dyDescent="0.3">
      <c r="A605" s="204" t="s">
        <v>418</v>
      </c>
      <c r="B605" s="284">
        <v>0</v>
      </c>
      <c r="C605" s="205">
        <v>0</v>
      </c>
      <c r="D605" s="206" t="str">
        <f t="shared" si="88"/>
        <v/>
      </c>
      <c r="E605" s="207">
        <v>0</v>
      </c>
      <c r="F605" s="205">
        <v>0</v>
      </c>
      <c r="G605" s="206" t="str">
        <f t="shared" si="89"/>
        <v/>
      </c>
      <c r="H605" s="206" t="str">
        <f t="shared" si="86"/>
        <v/>
      </c>
      <c r="I605" s="206" t="str">
        <f t="shared" si="86"/>
        <v/>
      </c>
      <c r="J605" s="208" t="str">
        <f t="shared" si="90"/>
        <v/>
      </c>
      <c r="K605" s="209">
        <v>0</v>
      </c>
      <c r="L605" s="205">
        <v>0</v>
      </c>
      <c r="M605" s="206" t="str">
        <f t="shared" si="91"/>
        <v/>
      </c>
      <c r="N605" s="207">
        <v>19</v>
      </c>
      <c r="O605" s="205">
        <v>2</v>
      </c>
      <c r="P605" s="206">
        <f t="shared" si="92"/>
        <v>0.10526315789473684</v>
      </c>
      <c r="Q605" s="206">
        <f t="shared" si="87"/>
        <v>-1</v>
      </c>
      <c r="R605" s="206">
        <f t="shared" si="87"/>
        <v>-1</v>
      </c>
      <c r="S605" s="208" t="str">
        <f t="shared" si="93"/>
        <v/>
      </c>
    </row>
    <row r="606" spans="1:19" ht="15" thickTop="1" thickBot="1" x14ac:dyDescent="0.3">
      <c r="A606" s="210" t="s">
        <v>352</v>
      </c>
      <c r="B606" s="210">
        <v>0</v>
      </c>
      <c r="C606" s="176">
        <v>0</v>
      </c>
      <c r="D606" s="203" t="str">
        <f t="shared" si="88"/>
        <v/>
      </c>
      <c r="E606" s="176">
        <v>0</v>
      </c>
      <c r="F606" s="176">
        <v>0</v>
      </c>
      <c r="G606" s="203" t="str">
        <f t="shared" si="89"/>
        <v/>
      </c>
      <c r="H606" s="203" t="str">
        <f t="shared" si="86"/>
        <v/>
      </c>
      <c r="I606" s="203" t="str">
        <f t="shared" si="86"/>
        <v/>
      </c>
      <c r="J606" s="203" t="str">
        <f t="shared" si="90"/>
        <v/>
      </c>
      <c r="K606" s="176">
        <v>0</v>
      </c>
      <c r="L606" s="176">
        <v>0</v>
      </c>
      <c r="M606" s="203" t="str">
        <f t="shared" si="91"/>
        <v/>
      </c>
      <c r="N606" s="176">
        <v>19</v>
      </c>
      <c r="O606" s="176">
        <v>2</v>
      </c>
      <c r="P606" s="203">
        <f t="shared" si="92"/>
        <v>0.10526315789473684</v>
      </c>
      <c r="Q606" s="203">
        <f t="shared" si="87"/>
        <v>-1</v>
      </c>
      <c r="R606" s="203">
        <f t="shared" si="87"/>
        <v>-1</v>
      </c>
      <c r="S606" s="203" t="str">
        <f t="shared" si="93"/>
        <v/>
      </c>
    </row>
    <row r="607" spans="1:19" ht="16.5" thickTop="1" thickBot="1" x14ac:dyDescent="0.3">
      <c r="A607" s="204" t="s">
        <v>506</v>
      </c>
      <c r="B607" s="284">
        <v>0</v>
      </c>
      <c r="C607" s="205">
        <v>0</v>
      </c>
      <c r="D607" s="206" t="str">
        <f t="shared" si="88"/>
        <v/>
      </c>
      <c r="E607" s="207">
        <v>19</v>
      </c>
      <c r="F607" s="205">
        <v>0</v>
      </c>
      <c r="G607" s="206">
        <f t="shared" si="89"/>
        <v>0</v>
      </c>
      <c r="H607" s="206">
        <f t="shared" si="86"/>
        <v>-1</v>
      </c>
      <c r="I607" s="206" t="str">
        <f t="shared" si="86"/>
        <v/>
      </c>
      <c r="J607" s="208" t="str">
        <f t="shared" si="90"/>
        <v/>
      </c>
      <c r="K607" s="209">
        <v>6</v>
      </c>
      <c r="L607" s="205">
        <v>6</v>
      </c>
      <c r="M607" s="206">
        <f t="shared" si="91"/>
        <v>1</v>
      </c>
      <c r="N607" s="207">
        <v>81</v>
      </c>
      <c r="O607" s="205">
        <v>11</v>
      </c>
      <c r="P607" s="206">
        <f t="shared" si="92"/>
        <v>0.13580246913580246</v>
      </c>
      <c r="Q607" s="206">
        <f t="shared" si="87"/>
        <v>-0.92592592592592593</v>
      </c>
      <c r="R607" s="206">
        <f t="shared" si="87"/>
        <v>-0.45454545454545459</v>
      </c>
      <c r="S607" s="208">
        <f t="shared" si="93"/>
        <v>0.86419753086419759</v>
      </c>
    </row>
    <row r="608" spans="1:19" ht="14.25" thickTop="1" x14ac:dyDescent="0.25">
      <c r="A608" s="210" t="s">
        <v>352</v>
      </c>
      <c r="B608" s="210">
        <v>0</v>
      </c>
      <c r="C608" s="176">
        <v>0</v>
      </c>
      <c r="D608" s="203" t="str">
        <f t="shared" si="88"/>
        <v/>
      </c>
      <c r="E608" s="176">
        <v>0</v>
      </c>
      <c r="F608" s="176">
        <v>0</v>
      </c>
      <c r="G608" s="203" t="str">
        <f t="shared" si="89"/>
        <v/>
      </c>
      <c r="H608" s="203" t="str">
        <f t="shared" si="86"/>
        <v/>
      </c>
      <c r="I608" s="203" t="str">
        <f t="shared" si="86"/>
        <v/>
      </c>
      <c r="J608" s="203" t="str">
        <f t="shared" si="90"/>
        <v/>
      </c>
      <c r="K608" s="176">
        <v>6</v>
      </c>
      <c r="L608" s="176">
        <v>6</v>
      </c>
      <c r="M608" s="203">
        <f t="shared" si="91"/>
        <v>1</v>
      </c>
      <c r="N608" s="176">
        <v>24</v>
      </c>
      <c r="O608" s="176">
        <v>5</v>
      </c>
      <c r="P608" s="203">
        <f t="shared" si="92"/>
        <v>0.20833333333333334</v>
      </c>
      <c r="Q608" s="203">
        <f t="shared" si="87"/>
        <v>-0.75</v>
      </c>
      <c r="R608" s="203">
        <f t="shared" si="87"/>
        <v>0.19999999999999996</v>
      </c>
      <c r="S608" s="203">
        <f t="shared" si="93"/>
        <v>0.79166666666666663</v>
      </c>
    </row>
    <row r="609" spans="1:19" ht="14.25" thickBot="1" x14ac:dyDescent="0.3">
      <c r="A609" s="210" t="s">
        <v>353</v>
      </c>
      <c r="B609" s="210">
        <v>0</v>
      </c>
      <c r="C609" s="176">
        <v>0</v>
      </c>
      <c r="D609" s="203" t="str">
        <f t="shared" si="88"/>
        <v/>
      </c>
      <c r="E609" s="176">
        <v>19</v>
      </c>
      <c r="F609" s="176">
        <v>0</v>
      </c>
      <c r="G609" s="203">
        <f t="shared" si="89"/>
        <v>0</v>
      </c>
      <c r="H609" s="203">
        <f t="shared" si="86"/>
        <v>-1</v>
      </c>
      <c r="I609" s="203" t="str">
        <f t="shared" si="86"/>
        <v/>
      </c>
      <c r="J609" s="203" t="str">
        <f t="shared" si="90"/>
        <v/>
      </c>
      <c r="K609" s="176">
        <v>0</v>
      </c>
      <c r="L609" s="176">
        <v>0</v>
      </c>
      <c r="M609" s="203" t="str">
        <f t="shared" si="91"/>
        <v/>
      </c>
      <c r="N609" s="176">
        <v>57</v>
      </c>
      <c r="O609" s="176">
        <v>6</v>
      </c>
      <c r="P609" s="203">
        <f t="shared" si="92"/>
        <v>0.10526315789473684</v>
      </c>
      <c r="Q609" s="203">
        <f t="shared" si="87"/>
        <v>-1</v>
      </c>
      <c r="R609" s="203">
        <f t="shared" si="87"/>
        <v>-1</v>
      </c>
      <c r="S609" s="203" t="str">
        <f t="shared" si="93"/>
        <v/>
      </c>
    </row>
    <row r="610" spans="1:19" ht="16.5" thickTop="1" thickBot="1" x14ac:dyDescent="0.3">
      <c r="A610" s="204" t="s">
        <v>476</v>
      </c>
      <c r="B610" s="284">
        <v>0</v>
      </c>
      <c r="C610" s="205">
        <v>0</v>
      </c>
      <c r="D610" s="206" t="str">
        <f t="shared" si="88"/>
        <v/>
      </c>
      <c r="E610" s="207">
        <v>0</v>
      </c>
      <c r="F610" s="205">
        <v>0</v>
      </c>
      <c r="G610" s="206" t="str">
        <f t="shared" si="89"/>
        <v/>
      </c>
      <c r="H610" s="206" t="str">
        <f t="shared" si="86"/>
        <v/>
      </c>
      <c r="I610" s="206" t="str">
        <f t="shared" si="86"/>
        <v/>
      </c>
      <c r="J610" s="208" t="str">
        <f t="shared" si="90"/>
        <v/>
      </c>
      <c r="K610" s="209">
        <v>0</v>
      </c>
      <c r="L610" s="205">
        <v>0</v>
      </c>
      <c r="M610" s="206" t="str">
        <f t="shared" si="91"/>
        <v/>
      </c>
      <c r="N610" s="207">
        <v>13</v>
      </c>
      <c r="O610" s="205">
        <v>13</v>
      </c>
      <c r="P610" s="206">
        <f t="shared" si="92"/>
        <v>1</v>
      </c>
      <c r="Q610" s="206">
        <f t="shared" si="87"/>
        <v>-1</v>
      </c>
      <c r="R610" s="206">
        <f t="shared" si="87"/>
        <v>-1</v>
      </c>
      <c r="S610" s="208" t="str">
        <f t="shared" si="93"/>
        <v/>
      </c>
    </row>
    <row r="611" spans="1:19" ht="15" thickTop="1" thickBot="1" x14ac:dyDescent="0.3">
      <c r="A611" s="210" t="s">
        <v>354</v>
      </c>
      <c r="B611" s="210">
        <v>0</v>
      </c>
      <c r="C611" s="176">
        <v>0</v>
      </c>
      <c r="D611" s="203" t="str">
        <f t="shared" si="88"/>
        <v/>
      </c>
      <c r="E611" s="176">
        <v>0</v>
      </c>
      <c r="F611" s="176">
        <v>0</v>
      </c>
      <c r="G611" s="203" t="str">
        <f t="shared" si="89"/>
        <v/>
      </c>
      <c r="H611" s="203" t="str">
        <f t="shared" si="86"/>
        <v/>
      </c>
      <c r="I611" s="203" t="str">
        <f t="shared" si="86"/>
        <v/>
      </c>
      <c r="J611" s="203" t="str">
        <f t="shared" si="90"/>
        <v/>
      </c>
      <c r="K611" s="176">
        <v>0</v>
      </c>
      <c r="L611" s="176">
        <v>0</v>
      </c>
      <c r="M611" s="203" t="str">
        <f t="shared" si="91"/>
        <v/>
      </c>
      <c r="N611" s="176">
        <v>13</v>
      </c>
      <c r="O611" s="176">
        <v>13</v>
      </c>
      <c r="P611" s="203">
        <f t="shared" si="92"/>
        <v>1</v>
      </c>
      <c r="Q611" s="203">
        <f t="shared" si="87"/>
        <v>-1</v>
      </c>
      <c r="R611" s="203">
        <f t="shared" si="87"/>
        <v>-1</v>
      </c>
      <c r="S611" s="203" t="str">
        <f t="shared" si="93"/>
        <v/>
      </c>
    </row>
    <row r="612" spans="1:19" ht="16.5" thickTop="1" thickBot="1" x14ac:dyDescent="0.3">
      <c r="A612" s="204" t="s">
        <v>385</v>
      </c>
      <c r="B612" s="284">
        <v>0</v>
      </c>
      <c r="C612" s="205">
        <v>0</v>
      </c>
      <c r="D612" s="206" t="str">
        <f t="shared" si="88"/>
        <v/>
      </c>
      <c r="E612" s="207">
        <v>1161</v>
      </c>
      <c r="F612" s="205">
        <v>698</v>
      </c>
      <c r="G612" s="206">
        <f t="shared" si="89"/>
        <v>0.60120585701981055</v>
      </c>
      <c r="H612" s="206">
        <f t="shared" si="86"/>
        <v>-1</v>
      </c>
      <c r="I612" s="206">
        <f t="shared" si="86"/>
        <v>-1</v>
      </c>
      <c r="J612" s="208" t="str">
        <f t="shared" si="90"/>
        <v/>
      </c>
      <c r="K612" s="209">
        <v>5564</v>
      </c>
      <c r="L612" s="205">
        <v>3785</v>
      </c>
      <c r="M612" s="206">
        <f t="shared" si="91"/>
        <v>0.68026599568655644</v>
      </c>
      <c r="N612" s="207">
        <v>8107</v>
      </c>
      <c r="O612" s="205">
        <v>5247</v>
      </c>
      <c r="P612" s="206">
        <f t="shared" si="92"/>
        <v>0.64721845318860249</v>
      </c>
      <c r="Q612" s="206">
        <f t="shared" si="87"/>
        <v>-0.31367953620328115</v>
      </c>
      <c r="R612" s="206">
        <f t="shared" si="87"/>
        <v>-0.27863541071088238</v>
      </c>
      <c r="S612" s="208">
        <f t="shared" si="93"/>
        <v>3.3047542497953941E-2</v>
      </c>
    </row>
    <row r="613" spans="1:19" ht="15" thickTop="1" thickBot="1" x14ac:dyDescent="0.3">
      <c r="A613" s="210" t="s">
        <v>350</v>
      </c>
      <c r="B613" s="210">
        <v>0</v>
      </c>
      <c r="C613" s="176">
        <v>0</v>
      </c>
      <c r="D613" s="203" t="str">
        <f t="shared" si="88"/>
        <v/>
      </c>
      <c r="E613" s="176">
        <v>1161</v>
      </c>
      <c r="F613" s="176">
        <v>698</v>
      </c>
      <c r="G613" s="203">
        <f t="shared" si="89"/>
        <v>0.60120585701981055</v>
      </c>
      <c r="H613" s="203">
        <f t="shared" si="86"/>
        <v>-1</v>
      </c>
      <c r="I613" s="203">
        <f t="shared" si="86"/>
        <v>-1</v>
      </c>
      <c r="J613" s="203" t="str">
        <f t="shared" si="90"/>
        <v/>
      </c>
      <c r="K613" s="176">
        <v>5564</v>
      </c>
      <c r="L613" s="176">
        <v>3785</v>
      </c>
      <c r="M613" s="203">
        <f t="shared" si="91"/>
        <v>0.68026599568655644</v>
      </c>
      <c r="N613" s="176">
        <v>8107</v>
      </c>
      <c r="O613" s="176">
        <v>5247</v>
      </c>
      <c r="P613" s="203">
        <f t="shared" si="92"/>
        <v>0.64721845318860249</v>
      </c>
      <c r="Q613" s="203">
        <f t="shared" si="87"/>
        <v>-0.31367953620328115</v>
      </c>
      <c r="R613" s="203">
        <f t="shared" si="87"/>
        <v>-0.27863541071088238</v>
      </c>
      <c r="S613" s="203">
        <f t="shared" si="93"/>
        <v>3.3047542497953941E-2</v>
      </c>
    </row>
    <row r="614" spans="1:19" ht="16.5" thickTop="1" thickBot="1" x14ac:dyDescent="0.3">
      <c r="A614" s="204" t="s">
        <v>624</v>
      </c>
      <c r="B614" s="284">
        <v>0</v>
      </c>
      <c r="C614" s="205">
        <v>0</v>
      </c>
      <c r="D614" s="206" t="str">
        <f t="shared" si="88"/>
        <v/>
      </c>
      <c r="E614" s="207">
        <v>57</v>
      </c>
      <c r="F614" s="205">
        <v>6</v>
      </c>
      <c r="G614" s="206">
        <f t="shared" si="89"/>
        <v>0.10526315789473684</v>
      </c>
      <c r="H614" s="206">
        <f t="shared" si="86"/>
        <v>-1</v>
      </c>
      <c r="I614" s="206">
        <f t="shared" si="86"/>
        <v>-1</v>
      </c>
      <c r="J614" s="208" t="str">
        <f t="shared" si="90"/>
        <v/>
      </c>
      <c r="K614" s="209">
        <v>0</v>
      </c>
      <c r="L614" s="205">
        <v>0</v>
      </c>
      <c r="M614" s="206" t="str">
        <f t="shared" si="91"/>
        <v/>
      </c>
      <c r="N614" s="207">
        <v>57</v>
      </c>
      <c r="O614" s="205">
        <v>6</v>
      </c>
      <c r="P614" s="206">
        <f t="shared" si="92"/>
        <v>0.10526315789473684</v>
      </c>
      <c r="Q614" s="206">
        <f t="shared" si="87"/>
        <v>-1</v>
      </c>
      <c r="R614" s="206">
        <f t="shared" si="87"/>
        <v>-1</v>
      </c>
      <c r="S614" s="208" t="str">
        <f t="shared" si="93"/>
        <v/>
      </c>
    </row>
    <row r="615" spans="1:19" ht="15" thickTop="1" thickBot="1" x14ac:dyDescent="0.3">
      <c r="A615" s="210" t="s">
        <v>353</v>
      </c>
      <c r="B615" s="210">
        <v>0</v>
      </c>
      <c r="C615" s="176">
        <v>0</v>
      </c>
      <c r="D615" s="203" t="str">
        <f t="shared" si="88"/>
        <v/>
      </c>
      <c r="E615" s="176">
        <v>57</v>
      </c>
      <c r="F615" s="176">
        <v>6</v>
      </c>
      <c r="G615" s="203">
        <f t="shared" si="89"/>
        <v>0.10526315789473684</v>
      </c>
      <c r="H615" s="203">
        <f t="shared" si="86"/>
        <v>-1</v>
      </c>
      <c r="I615" s="203">
        <f t="shared" si="86"/>
        <v>-1</v>
      </c>
      <c r="J615" s="203" t="str">
        <f t="shared" si="90"/>
        <v/>
      </c>
      <c r="K615" s="176">
        <v>0</v>
      </c>
      <c r="L615" s="176">
        <v>0</v>
      </c>
      <c r="M615" s="203" t="str">
        <f t="shared" si="91"/>
        <v/>
      </c>
      <c r="N615" s="176">
        <v>57</v>
      </c>
      <c r="O615" s="176">
        <v>6</v>
      </c>
      <c r="P615" s="203">
        <f t="shared" si="92"/>
        <v>0.10526315789473684</v>
      </c>
      <c r="Q615" s="203">
        <f t="shared" si="87"/>
        <v>-1</v>
      </c>
      <c r="R615" s="203">
        <f t="shared" si="87"/>
        <v>-1</v>
      </c>
      <c r="S615" s="203" t="str">
        <f t="shared" si="93"/>
        <v/>
      </c>
    </row>
    <row r="616" spans="1:19" ht="16.5" thickTop="1" thickBot="1" x14ac:dyDescent="0.3">
      <c r="A616" s="204" t="s">
        <v>414</v>
      </c>
      <c r="B616" s="284">
        <v>0</v>
      </c>
      <c r="C616" s="205">
        <v>0</v>
      </c>
      <c r="D616" s="206" t="str">
        <f t="shared" si="88"/>
        <v/>
      </c>
      <c r="E616" s="207">
        <v>253</v>
      </c>
      <c r="F616" s="205">
        <v>210</v>
      </c>
      <c r="G616" s="206">
        <f t="shared" si="89"/>
        <v>0.83003952569169959</v>
      </c>
      <c r="H616" s="206">
        <f t="shared" si="86"/>
        <v>-1</v>
      </c>
      <c r="I616" s="206">
        <f t="shared" si="86"/>
        <v>-1</v>
      </c>
      <c r="J616" s="208" t="str">
        <f t="shared" si="90"/>
        <v/>
      </c>
      <c r="K616" s="209">
        <v>0</v>
      </c>
      <c r="L616" s="205">
        <v>0</v>
      </c>
      <c r="M616" s="206" t="str">
        <f t="shared" si="91"/>
        <v/>
      </c>
      <c r="N616" s="207">
        <v>9157</v>
      </c>
      <c r="O616" s="205">
        <v>6256</v>
      </c>
      <c r="P616" s="206">
        <f t="shared" si="92"/>
        <v>0.68319318554111608</v>
      </c>
      <c r="Q616" s="206">
        <f t="shared" si="87"/>
        <v>-1</v>
      </c>
      <c r="R616" s="206">
        <f t="shared" si="87"/>
        <v>-1</v>
      </c>
      <c r="S616" s="208" t="str">
        <f t="shared" si="93"/>
        <v/>
      </c>
    </row>
    <row r="617" spans="1:19" ht="15" thickTop="1" thickBot="1" x14ac:dyDescent="0.3">
      <c r="A617" s="210" t="s">
        <v>351</v>
      </c>
      <c r="B617" s="210">
        <v>0</v>
      </c>
      <c r="C617" s="176">
        <v>0</v>
      </c>
      <c r="D617" s="203" t="str">
        <f t="shared" si="88"/>
        <v/>
      </c>
      <c r="E617" s="176">
        <v>253</v>
      </c>
      <c r="F617" s="176">
        <v>210</v>
      </c>
      <c r="G617" s="203">
        <f t="shared" si="89"/>
        <v>0.83003952569169959</v>
      </c>
      <c r="H617" s="203">
        <f t="shared" si="86"/>
        <v>-1</v>
      </c>
      <c r="I617" s="203">
        <f t="shared" si="86"/>
        <v>-1</v>
      </c>
      <c r="J617" s="203" t="str">
        <f t="shared" si="90"/>
        <v/>
      </c>
      <c r="K617" s="176">
        <v>0</v>
      </c>
      <c r="L617" s="176">
        <v>0</v>
      </c>
      <c r="M617" s="203" t="str">
        <f t="shared" si="91"/>
        <v/>
      </c>
      <c r="N617" s="176">
        <v>9157</v>
      </c>
      <c r="O617" s="176">
        <v>6256</v>
      </c>
      <c r="P617" s="203">
        <f t="shared" si="92"/>
        <v>0.68319318554111608</v>
      </c>
      <c r="Q617" s="203">
        <f t="shared" si="87"/>
        <v>-1</v>
      </c>
      <c r="R617" s="203">
        <f t="shared" si="87"/>
        <v>-1</v>
      </c>
      <c r="S617" s="203" t="str">
        <f t="shared" si="93"/>
        <v/>
      </c>
    </row>
    <row r="618" spans="1:19" ht="16.5" thickTop="1" thickBot="1" x14ac:dyDescent="0.3">
      <c r="A618" s="204" t="s">
        <v>479</v>
      </c>
      <c r="B618" s="284">
        <v>0</v>
      </c>
      <c r="C618" s="205">
        <v>0</v>
      </c>
      <c r="D618" s="206" t="str">
        <f t="shared" si="88"/>
        <v/>
      </c>
      <c r="E618" s="207">
        <v>0</v>
      </c>
      <c r="F618" s="205">
        <v>0</v>
      </c>
      <c r="G618" s="206" t="str">
        <f t="shared" si="89"/>
        <v/>
      </c>
      <c r="H618" s="206" t="str">
        <f t="shared" si="86"/>
        <v/>
      </c>
      <c r="I618" s="206" t="str">
        <f t="shared" si="86"/>
        <v/>
      </c>
      <c r="J618" s="208" t="str">
        <f t="shared" si="90"/>
        <v/>
      </c>
      <c r="K618" s="209">
        <v>38</v>
      </c>
      <c r="L618" s="205">
        <v>0</v>
      </c>
      <c r="M618" s="206">
        <f t="shared" si="91"/>
        <v>0</v>
      </c>
      <c r="N618" s="207">
        <v>0</v>
      </c>
      <c r="O618" s="205">
        <v>0</v>
      </c>
      <c r="P618" s="206" t="str">
        <f t="shared" si="92"/>
        <v/>
      </c>
      <c r="Q618" s="206" t="str">
        <f t="shared" si="87"/>
        <v/>
      </c>
      <c r="R618" s="206" t="str">
        <f t="shared" si="87"/>
        <v/>
      </c>
      <c r="S618" s="208" t="str">
        <f t="shared" si="93"/>
        <v/>
      </c>
    </row>
    <row r="619" spans="1:19" ht="15" thickTop="1" thickBot="1" x14ac:dyDescent="0.3">
      <c r="A619" s="210" t="s">
        <v>353</v>
      </c>
      <c r="B619" s="210">
        <v>0</v>
      </c>
      <c r="C619" s="176">
        <v>0</v>
      </c>
      <c r="D619" s="203" t="str">
        <f t="shared" si="88"/>
        <v/>
      </c>
      <c r="E619" s="176">
        <v>0</v>
      </c>
      <c r="F619" s="176">
        <v>0</v>
      </c>
      <c r="G619" s="203" t="str">
        <f t="shared" si="89"/>
        <v/>
      </c>
      <c r="H619" s="203" t="str">
        <f t="shared" si="86"/>
        <v/>
      </c>
      <c r="I619" s="203" t="str">
        <f t="shared" si="86"/>
        <v/>
      </c>
      <c r="J619" s="203" t="str">
        <f t="shared" si="90"/>
        <v/>
      </c>
      <c r="K619" s="176">
        <v>38</v>
      </c>
      <c r="L619" s="176">
        <v>0</v>
      </c>
      <c r="M619" s="203">
        <f t="shared" si="91"/>
        <v>0</v>
      </c>
      <c r="N619" s="176">
        <v>0</v>
      </c>
      <c r="O619" s="176">
        <v>0</v>
      </c>
      <c r="P619" s="203" t="str">
        <f t="shared" si="92"/>
        <v/>
      </c>
      <c r="Q619" s="203" t="str">
        <f t="shared" si="87"/>
        <v/>
      </c>
      <c r="R619" s="203" t="str">
        <f t="shared" si="87"/>
        <v/>
      </c>
      <c r="S619" s="203" t="str">
        <f t="shared" si="93"/>
        <v/>
      </c>
    </row>
    <row r="620" spans="1:19" ht="16.5" thickTop="1" thickBot="1" x14ac:dyDescent="0.3">
      <c r="A620" s="204" t="s">
        <v>383</v>
      </c>
      <c r="B620" s="284">
        <v>0</v>
      </c>
      <c r="C620" s="205">
        <v>0</v>
      </c>
      <c r="D620" s="206" t="str">
        <f t="shared" si="88"/>
        <v/>
      </c>
      <c r="E620" s="207">
        <v>75</v>
      </c>
      <c r="F620" s="205">
        <v>50</v>
      </c>
      <c r="G620" s="206">
        <f t="shared" si="89"/>
        <v>0.66666666666666663</v>
      </c>
      <c r="H620" s="206">
        <f t="shared" ref="H620:I683" si="94">IFERROR(B620/E620-1,"")</f>
        <v>-1</v>
      </c>
      <c r="I620" s="206">
        <f t="shared" si="94"/>
        <v>-1</v>
      </c>
      <c r="J620" s="208" t="str">
        <f t="shared" si="90"/>
        <v/>
      </c>
      <c r="K620" s="209">
        <v>38</v>
      </c>
      <c r="L620" s="205">
        <v>35</v>
      </c>
      <c r="M620" s="206">
        <f t="shared" si="91"/>
        <v>0.92105263157894735</v>
      </c>
      <c r="N620" s="207">
        <v>468</v>
      </c>
      <c r="O620" s="205">
        <v>348</v>
      </c>
      <c r="P620" s="206">
        <f t="shared" si="92"/>
        <v>0.74358974358974361</v>
      </c>
      <c r="Q620" s="206">
        <f t="shared" ref="Q620:R683" si="95">IFERROR(K620/N620-1,"")</f>
        <v>-0.91880341880341876</v>
      </c>
      <c r="R620" s="206">
        <f t="shared" si="95"/>
        <v>-0.89942528735632188</v>
      </c>
      <c r="S620" s="208">
        <f t="shared" si="93"/>
        <v>0.17746288798920373</v>
      </c>
    </row>
    <row r="621" spans="1:19" ht="15" thickTop="1" thickBot="1" x14ac:dyDescent="0.3">
      <c r="A621" s="210" t="s">
        <v>351</v>
      </c>
      <c r="B621" s="210">
        <v>0</v>
      </c>
      <c r="C621" s="176">
        <v>0</v>
      </c>
      <c r="D621" s="203" t="str">
        <f t="shared" si="88"/>
        <v/>
      </c>
      <c r="E621" s="176">
        <v>75</v>
      </c>
      <c r="F621" s="176">
        <v>50</v>
      </c>
      <c r="G621" s="203">
        <f t="shared" si="89"/>
        <v>0.66666666666666663</v>
      </c>
      <c r="H621" s="203">
        <f t="shared" si="94"/>
        <v>-1</v>
      </c>
      <c r="I621" s="203">
        <f t="shared" si="94"/>
        <v>-1</v>
      </c>
      <c r="J621" s="203" t="str">
        <f t="shared" si="90"/>
        <v/>
      </c>
      <c r="K621" s="176">
        <v>38</v>
      </c>
      <c r="L621" s="176">
        <v>35</v>
      </c>
      <c r="M621" s="203">
        <f t="shared" si="91"/>
        <v>0.92105263157894735</v>
      </c>
      <c r="N621" s="176">
        <v>468</v>
      </c>
      <c r="O621" s="176">
        <v>348</v>
      </c>
      <c r="P621" s="203">
        <f t="shared" si="92"/>
        <v>0.74358974358974361</v>
      </c>
      <c r="Q621" s="203">
        <f t="shared" si="95"/>
        <v>-0.91880341880341876</v>
      </c>
      <c r="R621" s="203">
        <f t="shared" si="95"/>
        <v>-0.89942528735632188</v>
      </c>
      <c r="S621" s="203">
        <f t="shared" si="93"/>
        <v>0.17746288798920373</v>
      </c>
    </row>
    <row r="622" spans="1:19" ht="16.5" thickTop="1" thickBot="1" x14ac:dyDescent="0.3">
      <c r="A622" s="204" t="s">
        <v>508</v>
      </c>
      <c r="B622" s="284">
        <v>0</v>
      </c>
      <c r="C622" s="205">
        <v>0</v>
      </c>
      <c r="D622" s="206" t="str">
        <f t="shared" si="88"/>
        <v/>
      </c>
      <c r="E622" s="207">
        <v>0</v>
      </c>
      <c r="F622" s="205">
        <v>0</v>
      </c>
      <c r="G622" s="206" t="str">
        <f t="shared" si="89"/>
        <v/>
      </c>
      <c r="H622" s="206" t="str">
        <f t="shared" si="94"/>
        <v/>
      </c>
      <c r="I622" s="206" t="str">
        <f t="shared" si="94"/>
        <v/>
      </c>
      <c r="J622" s="208" t="str">
        <f t="shared" si="90"/>
        <v/>
      </c>
      <c r="K622" s="209">
        <v>57</v>
      </c>
      <c r="L622" s="205">
        <v>4</v>
      </c>
      <c r="M622" s="206">
        <f t="shared" si="91"/>
        <v>7.0175438596491224E-2</v>
      </c>
      <c r="N622" s="207">
        <v>114</v>
      </c>
      <c r="O622" s="205">
        <v>0</v>
      </c>
      <c r="P622" s="206">
        <f t="shared" si="92"/>
        <v>0</v>
      </c>
      <c r="Q622" s="206">
        <f t="shared" si="95"/>
        <v>-0.5</v>
      </c>
      <c r="R622" s="206" t="str">
        <f t="shared" si="95"/>
        <v/>
      </c>
      <c r="S622" s="208">
        <f t="shared" si="93"/>
        <v>7.0175438596491224E-2</v>
      </c>
    </row>
    <row r="623" spans="1:19" ht="15" thickTop="1" thickBot="1" x14ac:dyDescent="0.3">
      <c r="A623" s="210" t="s">
        <v>352</v>
      </c>
      <c r="B623" s="210">
        <v>0</v>
      </c>
      <c r="C623" s="176">
        <v>0</v>
      </c>
      <c r="D623" s="203" t="str">
        <f t="shared" si="88"/>
        <v/>
      </c>
      <c r="E623" s="176">
        <v>0</v>
      </c>
      <c r="F623" s="176">
        <v>0</v>
      </c>
      <c r="G623" s="203" t="str">
        <f t="shared" si="89"/>
        <v/>
      </c>
      <c r="H623" s="203" t="str">
        <f t="shared" si="94"/>
        <v/>
      </c>
      <c r="I623" s="203" t="str">
        <f t="shared" si="94"/>
        <v/>
      </c>
      <c r="J623" s="203" t="str">
        <f t="shared" si="90"/>
        <v/>
      </c>
      <c r="K623" s="176">
        <v>57</v>
      </c>
      <c r="L623" s="176">
        <v>4</v>
      </c>
      <c r="M623" s="203">
        <f t="shared" si="91"/>
        <v>7.0175438596491224E-2</v>
      </c>
      <c r="N623" s="176">
        <v>114</v>
      </c>
      <c r="O623" s="176">
        <v>0</v>
      </c>
      <c r="P623" s="203">
        <f t="shared" si="92"/>
        <v>0</v>
      </c>
      <c r="Q623" s="203">
        <f t="shared" si="95"/>
        <v>-0.5</v>
      </c>
      <c r="R623" s="203" t="str">
        <f t="shared" si="95"/>
        <v/>
      </c>
      <c r="S623" s="203">
        <f t="shared" si="93"/>
        <v>7.0175438596491224E-2</v>
      </c>
    </row>
    <row r="624" spans="1:19" ht="16.5" thickTop="1" thickBot="1" x14ac:dyDescent="0.3">
      <c r="A624" s="204" t="s">
        <v>498</v>
      </c>
      <c r="B624" s="284">
        <v>0</v>
      </c>
      <c r="C624" s="205">
        <v>0</v>
      </c>
      <c r="D624" s="206" t="str">
        <f t="shared" si="88"/>
        <v/>
      </c>
      <c r="E624" s="207">
        <v>0</v>
      </c>
      <c r="F624" s="205">
        <v>0</v>
      </c>
      <c r="G624" s="206" t="str">
        <f t="shared" si="89"/>
        <v/>
      </c>
      <c r="H624" s="206" t="str">
        <f t="shared" si="94"/>
        <v/>
      </c>
      <c r="I624" s="206" t="str">
        <f t="shared" si="94"/>
        <v/>
      </c>
      <c r="J624" s="208" t="str">
        <f t="shared" si="90"/>
        <v/>
      </c>
      <c r="K624" s="209">
        <v>0</v>
      </c>
      <c r="L624" s="205">
        <v>0</v>
      </c>
      <c r="M624" s="206" t="str">
        <f t="shared" si="91"/>
        <v/>
      </c>
      <c r="N624" s="207">
        <v>125</v>
      </c>
      <c r="O624" s="205">
        <v>96</v>
      </c>
      <c r="P624" s="206">
        <f t="shared" si="92"/>
        <v>0.76800000000000002</v>
      </c>
      <c r="Q624" s="206">
        <f t="shared" si="95"/>
        <v>-1</v>
      </c>
      <c r="R624" s="206">
        <f t="shared" si="95"/>
        <v>-1</v>
      </c>
      <c r="S624" s="208" t="str">
        <f t="shared" si="93"/>
        <v/>
      </c>
    </row>
    <row r="625" spans="1:19" ht="15" thickTop="1" thickBot="1" x14ac:dyDescent="0.3">
      <c r="A625" s="210" t="s">
        <v>354</v>
      </c>
      <c r="B625" s="210">
        <v>0</v>
      </c>
      <c r="C625" s="176">
        <v>0</v>
      </c>
      <c r="D625" s="203" t="str">
        <f t="shared" si="88"/>
        <v/>
      </c>
      <c r="E625" s="176">
        <v>0</v>
      </c>
      <c r="F625" s="176">
        <v>0</v>
      </c>
      <c r="G625" s="203" t="str">
        <f t="shared" si="89"/>
        <v/>
      </c>
      <c r="H625" s="203" t="str">
        <f t="shared" si="94"/>
        <v/>
      </c>
      <c r="I625" s="203" t="str">
        <f t="shared" si="94"/>
        <v/>
      </c>
      <c r="J625" s="203" t="str">
        <f t="shared" si="90"/>
        <v/>
      </c>
      <c r="K625" s="176">
        <v>0</v>
      </c>
      <c r="L625" s="176">
        <v>0</v>
      </c>
      <c r="M625" s="203" t="str">
        <f t="shared" si="91"/>
        <v/>
      </c>
      <c r="N625" s="176">
        <v>125</v>
      </c>
      <c r="O625" s="176">
        <v>96</v>
      </c>
      <c r="P625" s="203">
        <f t="shared" si="92"/>
        <v>0.76800000000000002</v>
      </c>
      <c r="Q625" s="203">
        <f t="shared" si="95"/>
        <v>-1</v>
      </c>
      <c r="R625" s="203">
        <f t="shared" si="95"/>
        <v>-1</v>
      </c>
      <c r="S625" s="203" t="str">
        <f t="shared" si="93"/>
        <v/>
      </c>
    </row>
    <row r="626" spans="1:19" ht="16.5" thickTop="1" thickBot="1" x14ac:dyDescent="0.3">
      <c r="A626" s="204" t="s">
        <v>415</v>
      </c>
      <c r="B626" s="284">
        <v>0</v>
      </c>
      <c r="C626" s="205">
        <v>0</v>
      </c>
      <c r="D626" s="206" t="str">
        <f t="shared" si="88"/>
        <v/>
      </c>
      <c r="E626" s="207">
        <v>0</v>
      </c>
      <c r="F626" s="205">
        <v>0</v>
      </c>
      <c r="G626" s="206" t="str">
        <f t="shared" si="89"/>
        <v/>
      </c>
      <c r="H626" s="206" t="str">
        <f t="shared" si="94"/>
        <v/>
      </c>
      <c r="I626" s="206" t="str">
        <f t="shared" si="94"/>
        <v/>
      </c>
      <c r="J626" s="208" t="str">
        <f t="shared" si="90"/>
        <v/>
      </c>
      <c r="K626" s="209">
        <v>0</v>
      </c>
      <c r="L626" s="205">
        <v>0</v>
      </c>
      <c r="M626" s="206" t="str">
        <f t="shared" si="91"/>
        <v/>
      </c>
      <c r="N626" s="207">
        <v>96</v>
      </c>
      <c r="O626" s="205">
        <v>0</v>
      </c>
      <c r="P626" s="206">
        <f t="shared" si="92"/>
        <v>0</v>
      </c>
      <c r="Q626" s="206">
        <f t="shared" si="95"/>
        <v>-1</v>
      </c>
      <c r="R626" s="206" t="str">
        <f t="shared" si="95"/>
        <v/>
      </c>
      <c r="S626" s="208" t="str">
        <f t="shared" si="93"/>
        <v/>
      </c>
    </row>
    <row r="627" spans="1:19" ht="15" thickTop="1" thickBot="1" x14ac:dyDescent="0.3">
      <c r="A627" s="210" t="s">
        <v>350</v>
      </c>
      <c r="B627" s="210">
        <v>0</v>
      </c>
      <c r="C627" s="176">
        <v>0</v>
      </c>
      <c r="D627" s="203" t="str">
        <f t="shared" si="88"/>
        <v/>
      </c>
      <c r="E627" s="176">
        <v>0</v>
      </c>
      <c r="F627" s="176">
        <v>0</v>
      </c>
      <c r="G627" s="203" t="str">
        <f t="shared" si="89"/>
        <v/>
      </c>
      <c r="H627" s="203" t="str">
        <f t="shared" si="94"/>
        <v/>
      </c>
      <c r="I627" s="203" t="str">
        <f t="shared" si="94"/>
        <v/>
      </c>
      <c r="J627" s="203" t="str">
        <f t="shared" si="90"/>
        <v/>
      </c>
      <c r="K627" s="176">
        <v>0</v>
      </c>
      <c r="L627" s="176">
        <v>0</v>
      </c>
      <c r="M627" s="203" t="str">
        <f t="shared" si="91"/>
        <v/>
      </c>
      <c r="N627" s="176">
        <v>96</v>
      </c>
      <c r="O627" s="176">
        <v>0</v>
      </c>
      <c r="P627" s="203">
        <f t="shared" si="92"/>
        <v>0</v>
      </c>
      <c r="Q627" s="203">
        <f t="shared" si="95"/>
        <v>-1</v>
      </c>
      <c r="R627" s="203" t="str">
        <f t="shared" si="95"/>
        <v/>
      </c>
      <c r="S627" s="203" t="str">
        <f t="shared" si="93"/>
        <v/>
      </c>
    </row>
    <row r="628" spans="1:19" ht="16.5" thickTop="1" thickBot="1" x14ac:dyDescent="0.3">
      <c r="A628" s="204" t="s">
        <v>510</v>
      </c>
      <c r="B628" s="284">
        <v>0</v>
      </c>
      <c r="C628" s="205">
        <v>0</v>
      </c>
      <c r="D628" s="206" t="str">
        <f t="shared" si="88"/>
        <v/>
      </c>
      <c r="E628" s="207">
        <v>0</v>
      </c>
      <c r="F628" s="205">
        <v>0</v>
      </c>
      <c r="G628" s="206" t="str">
        <f t="shared" si="89"/>
        <v/>
      </c>
      <c r="H628" s="206" t="str">
        <f t="shared" si="94"/>
        <v/>
      </c>
      <c r="I628" s="206" t="str">
        <f t="shared" si="94"/>
        <v/>
      </c>
      <c r="J628" s="208" t="str">
        <f t="shared" si="90"/>
        <v/>
      </c>
      <c r="K628" s="209">
        <v>0</v>
      </c>
      <c r="L628" s="205">
        <v>0</v>
      </c>
      <c r="M628" s="206" t="str">
        <f t="shared" si="91"/>
        <v/>
      </c>
      <c r="N628" s="207">
        <v>19</v>
      </c>
      <c r="O628" s="205">
        <v>3</v>
      </c>
      <c r="P628" s="206">
        <f t="shared" si="92"/>
        <v>0.15789473684210525</v>
      </c>
      <c r="Q628" s="206">
        <f t="shared" si="95"/>
        <v>-1</v>
      </c>
      <c r="R628" s="206">
        <f t="shared" si="95"/>
        <v>-1</v>
      </c>
      <c r="S628" s="208" t="str">
        <f t="shared" si="93"/>
        <v/>
      </c>
    </row>
    <row r="629" spans="1:19" ht="15" thickTop="1" thickBot="1" x14ac:dyDescent="0.3">
      <c r="A629" s="210" t="s">
        <v>352</v>
      </c>
      <c r="B629" s="210">
        <v>0</v>
      </c>
      <c r="C629" s="176">
        <v>0</v>
      </c>
      <c r="D629" s="203" t="str">
        <f t="shared" si="88"/>
        <v/>
      </c>
      <c r="E629" s="176">
        <v>0</v>
      </c>
      <c r="F629" s="176">
        <v>0</v>
      </c>
      <c r="G629" s="203" t="str">
        <f t="shared" si="89"/>
        <v/>
      </c>
      <c r="H629" s="203" t="str">
        <f t="shared" si="94"/>
        <v/>
      </c>
      <c r="I629" s="203" t="str">
        <f t="shared" si="94"/>
        <v/>
      </c>
      <c r="J629" s="203" t="str">
        <f t="shared" si="90"/>
        <v/>
      </c>
      <c r="K629" s="176">
        <v>0</v>
      </c>
      <c r="L629" s="176">
        <v>0</v>
      </c>
      <c r="M629" s="203" t="str">
        <f t="shared" si="91"/>
        <v/>
      </c>
      <c r="N629" s="176">
        <v>19</v>
      </c>
      <c r="O629" s="176">
        <v>3</v>
      </c>
      <c r="P629" s="203">
        <f t="shared" si="92"/>
        <v>0.15789473684210525</v>
      </c>
      <c r="Q629" s="203">
        <f t="shared" si="95"/>
        <v>-1</v>
      </c>
      <c r="R629" s="203">
        <f t="shared" si="95"/>
        <v>-1</v>
      </c>
      <c r="S629" s="203" t="str">
        <f t="shared" si="93"/>
        <v/>
      </c>
    </row>
    <row r="630" spans="1:19" ht="16.5" thickTop="1" thickBot="1" x14ac:dyDescent="0.3">
      <c r="A630" s="204" t="s">
        <v>392</v>
      </c>
      <c r="B630" s="284">
        <v>0</v>
      </c>
      <c r="C630" s="205">
        <v>0</v>
      </c>
      <c r="D630" s="206" t="str">
        <f t="shared" si="88"/>
        <v/>
      </c>
      <c r="E630" s="207">
        <v>1185</v>
      </c>
      <c r="F630" s="205">
        <v>877</v>
      </c>
      <c r="G630" s="206">
        <f t="shared" si="89"/>
        <v>0.74008438818565403</v>
      </c>
      <c r="H630" s="206">
        <f t="shared" si="94"/>
        <v>-1</v>
      </c>
      <c r="I630" s="206">
        <f t="shared" si="94"/>
        <v>-1</v>
      </c>
      <c r="J630" s="208" t="str">
        <f t="shared" si="90"/>
        <v/>
      </c>
      <c r="K630" s="209">
        <v>4255</v>
      </c>
      <c r="L630" s="205">
        <v>3547</v>
      </c>
      <c r="M630" s="206">
        <f t="shared" si="91"/>
        <v>0.8336075205640423</v>
      </c>
      <c r="N630" s="207">
        <v>11006</v>
      </c>
      <c r="O630" s="205">
        <v>8084</v>
      </c>
      <c r="P630" s="206">
        <f t="shared" si="92"/>
        <v>0.7345084499363983</v>
      </c>
      <c r="Q630" s="206">
        <f t="shared" si="95"/>
        <v>-0.6133926948936943</v>
      </c>
      <c r="R630" s="206">
        <f t="shared" si="95"/>
        <v>-0.56123206333498266</v>
      </c>
      <c r="S630" s="208">
        <f t="shared" si="93"/>
        <v>9.9099070627644004E-2</v>
      </c>
    </row>
    <row r="631" spans="1:19" ht="15" thickTop="1" thickBot="1" x14ac:dyDescent="0.3">
      <c r="A631" s="210" t="s">
        <v>354</v>
      </c>
      <c r="B631" s="210">
        <v>0</v>
      </c>
      <c r="C631" s="176">
        <v>0</v>
      </c>
      <c r="D631" s="203" t="str">
        <f t="shared" si="88"/>
        <v/>
      </c>
      <c r="E631" s="176">
        <v>1185</v>
      </c>
      <c r="F631" s="176">
        <v>877</v>
      </c>
      <c r="G631" s="203">
        <f t="shared" si="89"/>
        <v>0.74008438818565403</v>
      </c>
      <c r="H631" s="203">
        <f t="shared" si="94"/>
        <v>-1</v>
      </c>
      <c r="I631" s="203">
        <f t="shared" si="94"/>
        <v>-1</v>
      </c>
      <c r="J631" s="203" t="str">
        <f t="shared" si="90"/>
        <v/>
      </c>
      <c r="K631" s="176">
        <v>4255</v>
      </c>
      <c r="L631" s="176">
        <v>3547</v>
      </c>
      <c r="M631" s="203">
        <f t="shared" si="91"/>
        <v>0.8336075205640423</v>
      </c>
      <c r="N631" s="176">
        <v>11006</v>
      </c>
      <c r="O631" s="176">
        <v>8084</v>
      </c>
      <c r="P631" s="203">
        <f t="shared" si="92"/>
        <v>0.7345084499363983</v>
      </c>
      <c r="Q631" s="203">
        <f t="shared" si="95"/>
        <v>-0.6133926948936943</v>
      </c>
      <c r="R631" s="203">
        <f t="shared" si="95"/>
        <v>-0.56123206333498266</v>
      </c>
      <c r="S631" s="203">
        <f t="shared" si="93"/>
        <v>9.9099070627644004E-2</v>
      </c>
    </row>
    <row r="632" spans="1:19" ht="16.5" thickTop="1" thickBot="1" x14ac:dyDescent="0.3">
      <c r="A632" s="204" t="s">
        <v>512</v>
      </c>
      <c r="B632" s="284">
        <v>0</v>
      </c>
      <c r="C632" s="205">
        <v>0</v>
      </c>
      <c r="D632" s="206" t="str">
        <f t="shared" si="88"/>
        <v/>
      </c>
      <c r="E632" s="207">
        <v>0</v>
      </c>
      <c r="F632" s="205">
        <v>0</v>
      </c>
      <c r="G632" s="206" t="str">
        <f t="shared" si="89"/>
        <v/>
      </c>
      <c r="H632" s="206" t="str">
        <f t="shared" si="94"/>
        <v/>
      </c>
      <c r="I632" s="206" t="str">
        <f t="shared" si="94"/>
        <v/>
      </c>
      <c r="J632" s="208" t="str">
        <f t="shared" si="90"/>
        <v/>
      </c>
      <c r="K632" s="209">
        <v>0</v>
      </c>
      <c r="L632" s="205">
        <v>0</v>
      </c>
      <c r="M632" s="206" t="str">
        <f t="shared" si="91"/>
        <v/>
      </c>
      <c r="N632" s="207">
        <v>76</v>
      </c>
      <c r="O632" s="205">
        <v>47</v>
      </c>
      <c r="P632" s="206">
        <f t="shared" si="92"/>
        <v>0.61842105263157898</v>
      </c>
      <c r="Q632" s="206">
        <f t="shared" si="95"/>
        <v>-1</v>
      </c>
      <c r="R632" s="206">
        <f t="shared" si="95"/>
        <v>-1</v>
      </c>
      <c r="S632" s="208" t="str">
        <f t="shared" si="93"/>
        <v/>
      </c>
    </row>
    <row r="633" spans="1:19" ht="14.25" thickTop="1" x14ac:dyDescent="0.25">
      <c r="A633" s="210" t="s">
        <v>352</v>
      </c>
      <c r="B633" s="210">
        <v>0</v>
      </c>
      <c r="C633" s="176">
        <v>0</v>
      </c>
      <c r="D633" s="203" t="str">
        <f t="shared" si="88"/>
        <v/>
      </c>
      <c r="E633" s="176">
        <v>0</v>
      </c>
      <c r="F633" s="176">
        <v>0</v>
      </c>
      <c r="G633" s="203" t="str">
        <f t="shared" si="89"/>
        <v/>
      </c>
      <c r="H633" s="203" t="str">
        <f t="shared" si="94"/>
        <v/>
      </c>
      <c r="I633" s="203" t="str">
        <f t="shared" si="94"/>
        <v/>
      </c>
      <c r="J633" s="203" t="str">
        <f t="shared" si="90"/>
        <v/>
      </c>
      <c r="K633" s="176">
        <v>0</v>
      </c>
      <c r="L633" s="176">
        <v>0</v>
      </c>
      <c r="M633" s="203" t="str">
        <f t="shared" si="91"/>
        <v/>
      </c>
      <c r="N633" s="176">
        <v>19</v>
      </c>
      <c r="O633" s="176">
        <v>3</v>
      </c>
      <c r="P633" s="203">
        <f t="shared" si="92"/>
        <v>0.15789473684210525</v>
      </c>
      <c r="Q633" s="203">
        <f t="shared" si="95"/>
        <v>-1</v>
      </c>
      <c r="R633" s="203">
        <f t="shared" si="95"/>
        <v>-1</v>
      </c>
      <c r="S633" s="203" t="str">
        <f t="shared" si="93"/>
        <v/>
      </c>
    </row>
    <row r="634" spans="1:19" ht="14.25" thickBot="1" x14ac:dyDescent="0.3">
      <c r="A634" s="210" t="s">
        <v>353</v>
      </c>
      <c r="B634" s="210">
        <v>0</v>
      </c>
      <c r="C634" s="176">
        <v>0</v>
      </c>
      <c r="D634" s="203" t="str">
        <f t="shared" si="88"/>
        <v/>
      </c>
      <c r="E634" s="176">
        <v>0</v>
      </c>
      <c r="F634" s="176">
        <v>0</v>
      </c>
      <c r="G634" s="203" t="str">
        <f t="shared" si="89"/>
        <v/>
      </c>
      <c r="H634" s="203" t="str">
        <f t="shared" si="94"/>
        <v/>
      </c>
      <c r="I634" s="203" t="str">
        <f t="shared" si="94"/>
        <v/>
      </c>
      <c r="J634" s="203" t="str">
        <f t="shared" si="90"/>
        <v/>
      </c>
      <c r="K634" s="176">
        <v>0</v>
      </c>
      <c r="L634" s="176">
        <v>0</v>
      </c>
      <c r="M634" s="203" t="str">
        <f t="shared" si="91"/>
        <v/>
      </c>
      <c r="N634" s="176">
        <v>57</v>
      </c>
      <c r="O634" s="176">
        <v>44</v>
      </c>
      <c r="P634" s="203">
        <f t="shared" si="92"/>
        <v>0.77192982456140347</v>
      </c>
      <c r="Q634" s="203">
        <f t="shared" si="95"/>
        <v>-1</v>
      </c>
      <c r="R634" s="203">
        <f t="shared" si="95"/>
        <v>-1</v>
      </c>
      <c r="S634" s="203" t="str">
        <f t="shared" si="93"/>
        <v/>
      </c>
    </row>
    <row r="635" spans="1:19" ht="16.5" thickTop="1" thickBot="1" x14ac:dyDescent="0.3">
      <c r="A635" s="204" t="s">
        <v>499</v>
      </c>
      <c r="B635" s="284">
        <v>0</v>
      </c>
      <c r="C635" s="205">
        <v>0</v>
      </c>
      <c r="D635" s="206" t="str">
        <f t="shared" si="88"/>
        <v/>
      </c>
      <c r="E635" s="207">
        <v>0</v>
      </c>
      <c r="F635" s="205">
        <v>0</v>
      </c>
      <c r="G635" s="206" t="str">
        <f t="shared" si="89"/>
        <v/>
      </c>
      <c r="H635" s="206" t="str">
        <f t="shared" si="94"/>
        <v/>
      </c>
      <c r="I635" s="206" t="str">
        <f t="shared" si="94"/>
        <v/>
      </c>
      <c r="J635" s="208" t="str">
        <f t="shared" si="90"/>
        <v/>
      </c>
      <c r="K635" s="209">
        <v>0</v>
      </c>
      <c r="L635" s="205">
        <v>0</v>
      </c>
      <c r="M635" s="206" t="str">
        <f t="shared" si="91"/>
        <v/>
      </c>
      <c r="N635" s="207">
        <v>122</v>
      </c>
      <c r="O635" s="205">
        <v>98</v>
      </c>
      <c r="P635" s="206">
        <f t="shared" si="92"/>
        <v>0.80327868852459017</v>
      </c>
      <c r="Q635" s="206">
        <f t="shared" si="95"/>
        <v>-1</v>
      </c>
      <c r="R635" s="206">
        <f t="shared" si="95"/>
        <v>-1</v>
      </c>
      <c r="S635" s="208" t="str">
        <f t="shared" si="93"/>
        <v/>
      </c>
    </row>
    <row r="636" spans="1:19" ht="15" thickTop="1" thickBot="1" x14ac:dyDescent="0.3">
      <c r="A636" s="210" t="s">
        <v>354</v>
      </c>
      <c r="B636" s="210">
        <v>0</v>
      </c>
      <c r="C636" s="176">
        <v>0</v>
      </c>
      <c r="D636" s="203" t="str">
        <f t="shared" si="88"/>
        <v/>
      </c>
      <c r="E636" s="176">
        <v>0</v>
      </c>
      <c r="F636" s="176">
        <v>0</v>
      </c>
      <c r="G636" s="203" t="str">
        <f t="shared" si="89"/>
        <v/>
      </c>
      <c r="H636" s="203" t="str">
        <f t="shared" si="94"/>
        <v/>
      </c>
      <c r="I636" s="203" t="str">
        <f t="shared" si="94"/>
        <v/>
      </c>
      <c r="J636" s="203" t="str">
        <f t="shared" si="90"/>
        <v/>
      </c>
      <c r="K636" s="176">
        <v>0</v>
      </c>
      <c r="L636" s="176">
        <v>0</v>
      </c>
      <c r="M636" s="203" t="str">
        <f t="shared" si="91"/>
        <v/>
      </c>
      <c r="N636" s="176">
        <v>122</v>
      </c>
      <c r="O636" s="176">
        <v>98</v>
      </c>
      <c r="P636" s="203">
        <f t="shared" si="92"/>
        <v>0.80327868852459017</v>
      </c>
      <c r="Q636" s="203">
        <f t="shared" si="95"/>
        <v>-1</v>
      </c>
      <c r="R636" s="203">
        <f t="shared" si="95"/>
        <v>-1</v>
      </c>
      <c r="S636" s="203" t="str">
        <f t="shared" si="93"/>
        <v/>
      </c>
    </row>
    <row r="637" spans="1:19" ht="16.5" thickTop="1" thickBot="1" x14ac:dyDescent="0.3">
      <c r="A637" s="204" t="s">
        <v>472</v>
      </c>
      <c r="B637" s="284">
        <v>0</v>
      </c>
      <c r="C637" s="205">
        <v>0</v>
      </c>
      <c r="D637" s="206" t="str">
        <f t="shared" si="88"/>
        <v/>
      </c>
      <c r="E637" s="207">
        <v>19</v>
      </c>
      <c r="F637" s="205">
        <v>0</v>
      </c>
      <c r="G637" s="206">
        <f t="shared" si="89"/>
        <v>0</v>
      </c>
      <c r="H637" s="206">
        <f t="shared" si="94"/>
        <v>-1</v>
      </c>
      <c r="I637" s="206" t="str">
        <f t="shared" si="94"/>
        <v/>
      </c>
      <c r="J637" s="208" t="str">
        <f t="shared" si="90"/>
        <v/>
      </c>
      <c r="K637" s="209">
        <v>0</v>
      </c>
      <c r="L637" s="205">
        <v>0</v>
      </c>
      <c r="M637" s="206" t="str">
        <f t="shared" si="91"/>
        <v/>
      </c>
      <c r="N637" s="207">
        <v>95</v>
      </c>
      <c r="O637" s="205">
        <v>46</v>
      </c>
      <c r="P637" s="206">
        <f t="shared" si="92"/>
        <v>0.48421052631578948</v>
      </c>
      <c r="Q637" s="206">
        <f t="shared" si="95"/>
        <v>-1</v>
      </c>
      <c r="R637" s="206">
        <f t="shared" si="95"/>
        <v>-1</v>
      </c>
      <c r="S637" s="208" t="str">
        <f t="shared" si="93"/>
        <v/>
      </c>
    </row>
    <row r="638" spans="1:19" ht="15" thickTop="1" thickBot="1" x14ac:dyDescent="0.3">
      <c r="A638" s="210" t="s">
        <v>353</v>
      </c>
      <c r="B638" s="210">
        <v>0</v>
      </c>
      <c r="C638" s="176">
        <v>0</v>
      </c>
      <c r="D638" s="203" t="str">
        <f t="shared" si="88"/>
        <v/>
      </c>
      <c r="E638" s="176">
        <v>19</v>
      </c>
      <c r="F638" s="176">
        <v>0</v>
      </c>
      <c r="G638" s="203">
        <f t="shared" si="89"/>
        <v>0</v>
      </c>
      <c r="H638" s="203">
        <f t="shared" si="94"/>
        <v>-1</v>
      </c>
      <c r="I638" s="203" t="str">
        <f t="shared" si="94"/>
        <v/>
      </c>
      <c r="J638" s="203" t="str">
        <f t="shared" si="90"/>
        <v/>
      </c>
      <c r="K638" s="176">
        <v>0</v>
      </c>
      <c r="L638" s="176">
        <v>0</v>
      </c>
      <c r="M638" s="203" t="str">
        <f t="shared" si="91"/>
        <v/>
      </c>
      <c r="N638" s="176">
        <v>95</v>
      </c>
      <c r="O638" s="176">
        <v>46</v>
      </c>
      <c r="P638" s="203">
        <f t="shared" si="92"/>
        <v>0.48421052631578948</v>
      </c>
      <c r="Q638" s="203">
        <f t="shared" si="95"/>
        <v>-1</v>
      </c>
      <c r="R638" s="203">
        <f t="shared" si="95"/>
        <v>-1</v>
      </c>
      <c r="S638" s="203" t="str">
        <f t="shared" si="93"/>
        <v/>
      </c>
    </row>
    <row r="639" spans="1:19" ht="16.5" thickTop="1" thickBot="1" x14ac:dyDescent="0.3">
      <c r="A639" s="204" t="s">
        <v>483</v>
      </c>
      <c r="B639" s="284">
        <v>0</v>
      </c>
      <c r="C639" s="205">
        <v>0</v>
      </c>
      <c r="D639" s="206" t="str">
        <f t="shared" si="88"/>
        <v/>
      </c>
      <c r="E639" s="207">
        <v>0</v>
      </c>
      <c r="F639" s="205">
        <v>0</v>
      </c>
      <c r="G639" s="206" t="str">
        <f t="shared" si="89"/>
        <v/>
      </c>
      <c r="H639" s="206" t="str">
        <f t="shared" si="94"/>
        <v/>
      </c>
      <c r="I639" s="206" t="str">
        <f t="shared" si="94"/>
        <v/>
      </c>
      <c r="J639" s="208" t="str">
        <f t="shared" si="90"/>
        <v/>
      </c>
      <c r="K639" s="209">
        <v>144</v>
      </c>
      <c r="L639" s="205">
        <v>93</v>
      </c>
      <c r="M639" s="206">
        <f t="shared" si="91"/>
        <v>0.64583333333333337</v>
      </c>
      <c r="N639" s="207">
        <v>76</v>
      </c>
      <c r="O639" s="205">
        <v>54</v>
      </c>
      <c r="P639" s="206">
        <f t="shared" si="92"/>
        <v>0.71052631578947367</v>
      </c>
      <c r="Q639" s="206">
        <f t="shared" si="95"/>
        <v>0.89473684210526305</v>
      </c>
      <c r="R639" s="206">
        <f t="shared" si="95"/>
        <v>0.72222222222222232</v>
      </c>
      <c r="S639" s="208">
        <f t="shared" si="93"/>
        <v>-6.4692982456140302E-2</v>
      </c>
    </row>
    <row r="640" spans="1:19" ht="15" thickTop="1" thickBot="1" x14ac:dyDescent="0.3">
      <c r="A640" s="210" t="s">
        <v>351</v>
      </c>
      <c r="B640" s="210">
        <v>0</v>
      </c>
      <c r="C640" s="176">
        <v>0</v>
      </c>
      <c r="D640" s="203" t="str">
        <f t="shared" si="88"/>
        <v/>
      </c>
      <c r="E640" s="176">
        <v>0</v>
      </c>
      <c r="F640" s="176">
        <v>0</v>
      </c>
      <c r="G640" s="203" t="str">
        <f t="shared" si="89"/>
        <v/>
      </c>
      <c r="H640" s="203" t="str">
        <f t="shared" si="94"/>
        <v/>
      </c>
      <c r="I640" s="203" t="str">
        <f t="shared" si="94"/>
        <v/>
      </c>
      <c r="J640" s="203" t="str">
        <f t="shared" si="90"/>
        <v/>
      </c>
      <c r="K640" s="176">
        <v>144</v>
      </c>
      <c r="L640" s="176">
        <v>93</v>
      </c>
      <c r="M640" s="203">
        <f t="shared" si="91"/>
        <v>0.64583333333333337</v>
      </c>
      <c r="N640" s="176">
        <v>76</v>
      </c>
      <c r="O640" s="176">
        <v>54</v>
      </c>
      <c r="P640" s="203">
        <f t="shared" si="92"/>
        <v>0.71052631578947367</v>
      </c>
      <c r="Q640" s="203">
        <f t="shared" si="95"/>
        <v>0.89473684210526305</v>
      </c>
      <c r="R640" s="203">
        <f t="shared" si="95"/>
        <v>0.72222222222222232</v>
      </c>
      <c r="S640" s="203">
        <f t="shared" si="93"/>
        <v>-6.4692982456140302E-2</v>
      </c>
    </row>
    <row r="641" spans="1:19" ht="16.5" thickTop="1" thickBot="1" x14ac:dyDescent="0.3">
      <c r="A641" s="204" t="s">
        <v>500</v>
      </c>
      <c r="B641" s="284">
        <v>0</v>
      </c>
      <c r="C641" s="205">
        <v>0</v>
      </c>
      <c r="D641" s="206" t="str">
        <f t="shared" si="88"/>
        <v/>
      </c>
      <c r="E641" s="207">
        <v>0</v>
      </c>
      <c r="F641" s="205">
        <v>0</v>
      </c>
      <c r="G641" s="206" t="str">
        <f t="shared" si="89"/>
        <v/>
      </c>
      <c r="H641" s="206" t="str">
        <f t="shared" si="94"/>
        <v/>
      </c>
      <c r="I641" s="206" t="str">
        <f t="shared" si="94"/>
        <v/>
      </c>
      <c r="J641" s="208" t="str">
        <f t="shared" si="90"/>
        <v/>
      </c>
      <c r="K641" s="209">
        <v>288</v>
      </c>
      <c r="L641" s="205">
        <v>100</v>
      </c>
      <c r="M641" s="206">
        <f t="shared" si="91"/>
        <v>0.34722222222222221</v>
      </c>
      <c r="N641" s="207">
        <v>0</v>
      </c>
      <c r="O641" s="205">
        <v>0</v>
      </c>
      <c r="P641" s="206" t="str">
        <f t="shared" si="92"/>
        <v/>
      </c>
      <c r="Q641" s="206" t="str">
        <f t="shared" si="95"/>
        <v/>
      </c>
      <c r="R641" s="206" t="str">
        <f t="shared" si="95"/>
        <v/>
      </c>
      <c r="S641" s="208" t="str">
        <f t="shared" si="93"/>
        <v/>
      </c>
    </row>
    <row r="642" spans="1:19" ht="15" thickTop="1" thickBot="1" x14ac:dyDescent="0.3">
      <c r="A642" s="210" t="s">
        <v>350</v>
      </c>
      <c r="B642" s="210">
        <v>0</v>
      </c>
      <c r="C642" s="176">
        <v>0</v>
      </c>
      <c r="D642" s="203" t="str">
        <f t="shared" si="88"/>
        <v/>
      </c>
      <c r="E642" s="176">
        <v>0</v>
      </c>
      <c r="F642" s="176">
        <v>0</v>
      </c>
      <c r="G642" s="203" t="str">
        <f t="shared" si="89"/>
        <v/>
      </c>
      <c r="H642" s="203" t="str">
        <f t="shared" si="94"/>
        <v/>
      </c>
      <c r="I642" s="203" t="str">
        <f t="shared" si="94"/>
        <v/>
      </c>
      <c r="J642" s="203" t="str">
        <f t="shared" si="90"/>
        <v/>
      </c>
      <c r="K642" s="176">
        <v>288</v>
      </c>
      <c r="L642" s="176">
        <v>100</v>
      </c>
      <c r="M642" s="203">
        <f t="shared" si="91"/>
        <v>0.34722222222222221</v>
      </c>
      <c r="N642" s="176">
        <v>0</v>
      </c>
      <c r="O642" s="176">
        <v>0</v>
      </c>
      <c r="P642" s="203" t="str">
        <f t="shared" si="92"/>
        <v/>
      </c>
      <c r="Q642" s="203" t="str">
        <f t="shared" si="95"/>
        <v/>
      </c>
      <c r="R642" s="203" t="str">
        <f t="shared" si="95"/>
        <v/>
      </c>
      <c r="S642" s="203" t="str">
        <f t="shared" si="93"/>
        <v/>
      </c>
    </row>
    <row r="643" spans="1:19" ht="16.5" thickTop="1" thickBot="1" x14ac:dyDescent="0.3">
      <c r="A643" s="204" t="s">
        <v>384</v>
      </c>
      <c r="B643" s="284">
        <v>0</v>
      </c>
      <c r="C643" s="205">
        <v>0</v>
      </c>
      <c r="D643" s="206" t="str">
        <f t="shared" si="88"/>
        <v/>
      </c>
      <c r="E643" s="207">
        <v>75</v>
      </c>
      <c r="F643" s="205">
        <v>37</v>
      </c>
      <c r="G643" s="206">
        <f t="shared" si="89"/>
        <v>0.49333333333333335</v>
      </c>
      <c r="H643" s="206">
        <f t="shared" si="94"/>
        <v>-1</v>
      </c>
      <c r="I643" s="206">
        <f t="shared" si="94"/>
        <v>-1</v>
      </c>
      <c r="J643" s="208" t="str">
        <f t="shared" si="90"/>
        <v/>
      </c>
      <c r="K643" s="209">
        <v>78</v>
      </c>
      <c r="L643" s="205">
        <v>58</v>
      </c>
      <c r="M643" s="206">
        <f t="shared" si="91"/>
        <v>0.74358974358974361</v>
      </c>
      <c r="N643" s="207">
        <v>432</v>
      </c>
      <c r="O643" s="205">
        <v>306</v>
      </c>
      <c r="P643" s="206">
        <f t="shared" si="92"/>
        <v>0.70833333333333337</v>
      </c>
      <c r="Q643" s="206">
        <f t="shared" si="95"/>
        <v>-0.81944444444444442</v>
      </c>
      <c r="R643" s="206">
        <f t="shared" si="95"/>
        <v>-0.81045751633986929</v>
      </c>
      <c r="S643" s="208">
        <f t="shared" si="93"/>
        <v>3.5256410256410242E-2</v>
      </c>
    </row>
    <row r="644" spans="1:19" ht="14.25" thickTop="1" x14ac:dyDescent="0.25">
      <c r="A644" s="210" t="s">
        <v>351</v>
      </c>
      <c r="B644" s="210">
        <v>0</v>
      </c>
      <c r="C644" s="176">
        <v>0</v>
      </c>
      <c r="D644" s="203" t="str">
        <f t="shared" si="88"/>
        <v/>
      </c>
      <c r="E644" s="176">
        <v>75</v>
      </c>
      <c r="F644" s="176">
        <v>37</v>
      </c>
      <c r="G644" s="203">
        <f t="shared" si="89"/>
        <v>0.49333333333333335</v>
      </c>
      <c r="H644" s="203">
        <f t="shared" si="94"/>
        <v>-1</v>
      </c>
      <c r="I644" s="203">
        <f t="shared" si="94"/>
        <v>-1</v>
      </c>
      <c r="J644" s="203" t="str">
        <f t="shared" si="90"/>
        <v/>
      </c>
      <c r="K644" s="176">
        <v>59</v>
      </c>
      <c r="L644" s="176">
        <v>39</v>
      </c>
      <c r="M644" s="203">
        <f t="shared" si="91"/>
        <v>0.66101694915254239</v>
      </c>
      <c r="N644" s="176">
        <v>432</v>
      </c>
      <c r="O644" s="176">
        <v>306</v>
      </c>
      <c r="P644" s="203">
        <f t="shared" si="92"/>
        <v>0.70833333333333337</v>
      </c>
      <c r="Q644" s="203">
        <f t="shared" si="95"/>
        <v>-0.86342592592592593</v>
      </c>
      <c r="R644" s="203">
        <f t="shared" si="95"/>
        <v>-0.87254901960784315</v>
      </c>
      <c r="S644" s="203">
        <f t="shared" si="93"/>
        <v>-4.7316384180790982E-2</v>
      </c>
    </row>
    <row r="645" spans="1:19" ht="14.25" thickBot="1" x14ac:dyDescent="0.3">
      <c r="A645" s="210" t="s">
        <v>352</v>
      </c>
      <c r="B645" s="210">
        <v>0</v>
      </c>
      <c r="C645" s="176">
        <v>0</v>
      </c>
      <c r="D645" s="203" t="str">
        <f t="shared" si="88"/>
        <v/>
      </c>
      <c r="E645" s="176">
        <v>0</v>
      </c>
      <c r="F645" s="176">
        <v>0</v>
      </c>
      <c r="G645" s="203" t="str">
        <f t="shared" si="89"/>
        <v/>
      </c>
      <c r="H645" s="203" t="str">
        <f t="shared" si="94"/>
        <v/>
      </c>
      <c r="I645" s="203" t="str">
        <f t="shared" si="94"/>
        <v/>
      </c>
      <c r="J645" s="203" t="str">
        <f t="shared" si="90"/>
        <v/>
      </c>
      <c r="K645" s="176">
        <v>19</v>
      </c>
      <c r="L645" s="176">
        <v>19</v>
      </c>
      <c r="M645" s="203">
        <f t="shared" si="91"/>
        <v>1</v>
      </c>
      <c r="N645" s="176">
        <v>0</v>
      </c>
      <c r="O645" s="176">
        <v>0</v>
      </c>
      <c r="P645" s="203" t="str">
        <f t="shared" si="92"/>
        <v/>
      </c>
      <c r="Q645" s="203" t="str">
        <f t="shared" si="95"/>
        <v/>
      </c>
      <c r="R645" s="203" t="str">
        <f t="shared" si="95"/>
        <v/>
      </c>
      <c r="S645" s="203" t="str">
        <f t="shared" si="93"/>
        <v/>
      </c>
    </row>
    <row r="646" spans="1:19" ht="16.5" thickTop="1" thickBot="1" x14ac:dyDescent="0.3">
      <c r="A646" s="204" t="s">
        <v>515</v>
      </c>
      <c r="B646" s="284">
        <v>0</v>
      </c>
      <c r="C646" s="205">
        <v>0</v>
      </c>
      <c r="D646" s="206" t="str">
        <f t="shared" si="88"/>
        <v/>
      </c>
      <c r="E646" s="207">
        <v>0</v>
      </c>
      <c r="F646" s="205">
        <v>0</v>
      </c>
      <c r="G646" s="206" t="str">
        <f t="shared" si="89"/>
        <v/>
      </c>
      <c r="H646" s="206" t="str">
        <f t="shared" si="94"/>
        <v/>
      </c>
      <c r="I646" s="206" t="str">
        <f t="shared" si="94"/>
        <v/>
      </c>
      <c r="J646" s="208" t="str">
        <f t="shared" si="90"/>
        <v/>
      </c>
      <c r="K646" s="209">
        <v>19</v>
      </c>
      <c r="L646" s="205">
        <v>8</v>
      </c>
      <c r="M646" s="206">
        <f t="shared" si="91"/>
        <v>0.42105263157894735</v>
      </c>
      <c r="N646" s="207">
        <v>0</v>
      </c>
      <c r="O646" s="205">
        <v>0</v>
      </c>
      <c r="P646" s="206" t="str">
        <f t="shared" si="92"/>
        <v/>
      </c>
      <c r="Q646" s="206" t="str">
        <f t="shared" si="95"/>
        <v/>
      </c>
      <c r="R646" s="206" t="str">
        <f t="shared" si="95"/>
        <v/>
      </c>
      <c r="S646" s="208" t="str">
        <f t="shared" si="93"/>
        <v/>
      </c>
    </row>
    <row r="647" spans="1:19" ht="15" thickTop="1" thickBot="1" x14ac:dyDescent="0.3">
      <c r="A647" s="210" t="s">
        <v>352</v>
      </c>
      <c r="B647" s="210">
        <v>0</v>
      </c>
      <c r="C647" s="176">
        <v>0</v>
      </c>
      <c r="D647" s="203" t="str">
        <f t="shared" si="88"/>
        <v/>
      </c>
      <c r="E647" s="176">
        <v>0</v>
      </c>
      <c r="F647" s="176">
        <v>0</v>
      </c>
      <c r="G647" s="203" t="str">
        <f t="shared" si="89"/>
        <v/>
      </c>
      <c r="H647" s="203" t="str">
        <f t="shared" si="94"/>
        <v/>
      </c>
      <c r="I647" s="203" t="str">
        <f t="shared" si="94"/>
        <v/>
      </c>
      <c r="J647" s="203" t="str">
        <f t="shared" si="90"/>
        <v/>
      </c>
      <c r="K647" s="176">
        <v>19</v>
      </c>
      <c r="L647" s="176">
        <v>8</v>
      </c>
      <c r="M647" s="203">
        <f t="shared" si="91"/>
        <v>0.42105263157894735</v>
      </c>
      <c r="N647" s="176">
        <v>0</v>
      </c>
      <c r="O647" s="176">
        <v>0</v>
      </c>
      <c r="P647" s="203" t="str">
        <f t="shared" si="92"/>
        <v/>
      </c>
      <c r="Q647" s="203" t="str">
        <f t="shared" si="95"/>
        <v/>
      </c>
      <c r="R647" s="203" t="str">
        <f t="shared" si="95"/>
        <v/>
      </c>
      <c r="S647" s="203" t="str">
        <f t="shared" si="93"/>
        <v/>
      </c>
    </row>
    <row r="648" spans="1:19" ht="16.5" thickTop="1" thickBot="1" x14ac:dyDescent="0.3">
      <c r="A648" s="204" t="s">
        <v>396</v>
      </c>
      <c r="B648" s="284">
        <v>0</v>
      </c>
      <c r="C648" s="205">
        <v>0</v>
      </c>
      <c r="D648" s="206" t="str">
        <f t="shared" si="88"/>
        <v/>
      </c>
      <c r="E648" s="207">
        <v>0</v>
      </c>
      <c r="F648" s="205">
        <v>0</v>
      </c>
      <c r="G648" s="206" t="str">
        <f t="shared" si="89"/>
        <v/>
      </c>
      <c r="H648" s="206" t="str">
        <f t="shared" si="94"/>
        <v/>
      </c>
      <c r="I648" s="206" t="str">
        <f t="shared" si="94"/>
        <v/>
      </c>
      <c r="J648" s="208" t="str">
        <f t="shared" si="90"/>
        <v/>
      </c>
      <c r="K648" s="209">
        <v>19</v>
      </c>
      <c r="L648" s="205">
        <v>0</v>
      </c>
      <c r="M648" s="206">
        <f t="shared" si="91"/>
        <v>0</v>
      </c>
      <c r="N648" s="207">
        <v>19</v>
      </c>
      <c r="O648" s="205">
        <v>1</v>
      </c>
      <c r="P648" s="206">
        <f t="shared" si="92"/>
        <v>5.2631578947368418E-2</v>
      </c>
      <c r="Q648" s="206">
        <f t="shared" si="95"/>
        <v>0</v>
      </c>
      <c r="R648" s="206">
        <f t="shared" si="95"/>
        <v>-1</v>
      </c>
      <c r="S648" s="208">
        <f t="shared" si="93"/>
        <v>-5.2631578947368418E-2</v>
      </c>
    </row>
    <row r="649" spans="1:19" ht="15" thickTop="1" thickBot="1" x14ac:dyDescent="0.3">
      <c r="A649" s="210" t="s">
        <v>352</v>
      </c>
      <c r="B649" s="210">
        <v>0</v>
      </c>
      <c r="C649" s="176">
        <v>0</v>
      </c>
      <c r="D649" s="203" t="str">
        <f t="shared" ref="D649:D712" si="96">IFERROR(C649/B649,"")</f>
        <v/>
      </c>
      <c r="E649" s="176">
        <v>0</v>
      </c>
      <c r="F649" s="176">
        <v>0</v>
      </c>
      <c r="G649" s="203" t="str">
        <f t="shared" ref="G649:G712" si="97">IFERROR(F649/E649,"")</f>
        <v/>
      </c>
      <c r="H649" s="203" t="str">
        <f t="shared" si="94"/>
        <v/>
      </c>
      <c r="I649" s="203" t="str">
        <f t="shared" si="94"/>
        <v/>
      </c>
      <c r="J649" s="203" t="str">
        <f t="shared" ref="J649:J704" si="98">IFERROR(D649-G649,"")</f>
        <v/>
      </c>
      <c r="K649" s="176">
        <v>19</v>
      </c>
      <c r="L649" s="176">
        <v>0</v>
      </c>
      <c r="M649" s="203">
        <f t="shared" ref="M649:M712" si="99">IFERROR(L649/K649,"")</f>
        <v>0</v>
      </c>
      <c r="N649" s="176">
        <v>19</v>
      </c>
      <c r="O649" s="176">
        <v>1</v>
      </c>
      <c r="P649" s="203">
        <f t="shared" ref="P649:P712" si="100">IFERROR(O649/N649,"")</f>
        <v>5.2631578947368418E-2</v>
      </c>
      <c r="Q649" s="203">
        <f t="shared" si="95"/>
        <v>0</v>
      </c>
      <c r="R649" s="203">
        <f t="shared" si="95"/>
        <v>-1</v>
      </c>
      <c r="S649" s="203">
        <f t="shared" ref="S649:S712" si="101">IFERROR(M649-P649,"")</f>
        <v>-5.2631578947368418E-2</v>
      </c>
    </row>
    <row r="650" spans="1:19" ht="16.5" thickTop="1" thickBot="1" x14ac:dyDescent="0.3">
      <c r="A650" s="204" t="s">
        <v>517</v>
      </c>
      <c r="B650" s="284">
        <v>0</v>
      </c>
      <c r="C650" s="205">
        <v>0</v>
      </c>
      <c r="D650" s="206" t="str">
        <f t="shared" si="96"/>
        <v/>
      </c>
      <c r="E650" s="207">
        <v>0</v>
      </c>
      <c r="F650" s="205">
        <v>0</v>
      </c>
      <c r="G650" s="206" t="str">
        <f t="shared" si="97"/>
        <v/>
      </c>
      <c r="H650" s="206" t="str">
        <f t="shared" si="94"/>
        <v/>
      </c>
      <c r="I650" s="206" t="str">
        <f t="shared" si="94"/>
        <v/>
      </c>
      <c r="J650" s="208" t="str">
        <f t="shared" si="98"/>
        <v/>
      </c>
      <c r="K650" s="209">
        <v>19</v>
      </c>
      <c r="L650" s="205">
        <v>1</v>
      </c>
      <c r="M650" s="206">
        <f t="shared" si="99"/>
        <v>5.2631578947368418E-2</v>
      </c>
      <c r="N650" s="207">
        <v>19</v>
      </c>
      <c r="O650" s="205">
        <v>18</v>
      </c>
      <c r="P650" s="206">
        <f t="shared" si="100"/>
        <v>0.94736842105263153</v>
      </c>
      <c r="Q650" s="206">
        <f t="shared" si="95"/>
        <v>0</v>
      </c>
      <c r="R650" s="206">
        <f t="shared" si="95"/>
        <v>-0.94444444444444442</v>
      </c>
      <c r="S650" s="208">
        <f t="shared" si="101"/>
        <v>-0.89473684210526305</v>
      </c>
    </row>
    <row r="651" spans="1:19" ht="14.25" thickTop="1" x14ac:dyDescent="0.25">
      <c r="A651" s="210" t="s">
        <v>352</v>
      </c>
      <c r="B651" s="210">
        <v>0</v>
      </c>
      <c r="C651" s="176">
        <v>0</v>
      </c>
      <c r="D651" s="203" t="str">
        <f t="shared" si="96"/>
        <v/>
      </c>
      <c r="E651" s="176">
        <v>0</v>
      </c>
      <c r="F651" s="176">
        <v>0</v>
      </c>
      <c r="G651" s="203" t="str">
        <f t="shared" si="97"/>
        <v/>
      </c>
      <c r="H651" s="203" t="str">
        <f t="shared" si="94"/>
        <v/>
      </c>
      <c r="I651" s="203" t="str">
        <f t="shared" si="94"/>
        <v/>
      </c>
      <c r="J651" s="203" t="str">
        <f t="shared" si="98"/>
        <v/>
      </c>
      <c r="K651" s="176">
        <v>19</v>
      </c>
      <c r="L651" s="176">
        <v>1</v>
      </c>
      <c r="M651" s="203">
        <f t="shared" si="99"/>
        <v>5.2631578947368418E-2</v>
      </c>
      <c r="N651" s="176">
        <v>0</v>
      </c>
      <c r="O651" s="176">
        <v>0</v>
      </c>
      <c r="P651" s="203" t="str">
        <f t="shared" si="100"/>
        <v/>
      </c>
      <c r="Q651" s="203" t="str">
        <f t="shared" si="95"/>
        <v/>
      </c>
      <c r="R651" s="203" t="str">
        <f t="shared" si="95"/>
        <v/>
      </c>
      <c r="S651" s="203" t="str">
        <f t="shared" si="101"/>
        <v/>
      </c>
    </row>
    <row r="652" spans="1:19" ht="14.25" thickBot="1" x14ac:dyDescent="0.3">
      <c r="A652" s="210" t="s">
        <v>353</v>
      </c>
      <c r="B652" s="210">
        <v>0</v>
      </c>
      <c r="C652" s="176">
        <v>0</v>
      </c>
      <c r="D652" s="203" t="str">
        <f t="shared" si="96"/>
        <v/>
      </c>
      <c r="E652" s="176">
        <v>0</v>
      </c>
      <c r="F652" s="176">
        <v>0</v>
      </c>
      <c r="G652" s="203" t="str">
        <f t="shared" si="97"/>
        <v/>
      </c>
      <c r="H652" s="203" t="str">
        <f t="shared" si="94"/>
        <v/>
      </c>
      <c r="I652" s="203" t="str">
        <f t="shared" si="94"/>
        <v/>
      </c>
      <c r="J652" s="203" t="str">
        <f t="shared" si="98"/>
        <v/>
      </c>
      <c r="K652" s="176">
        <v>0</v>
      </c>
      <c r="L652" s="176">
        <v>0</v>
      </c>
      <c r="M652" s="203" t="str">
        <f t="shared" si="99"/>
        <v/>
      </c>
      <c r="N652" s="176">
        <v>19</v>
      </c>
      <c r="O652" s="176">
        <v>18</v>
      </c>
      <c r="P652" s="203">
        <f t="shared" si="100"/>
        <v>0.94736842105263153</v>
      </c>
      <c r="Q652" s="203">
        <f t="shared" si="95"/>
        <v>-1</v>
      </c>
      <c r="R652" s="203">
        <f t="shared" si="95"/>
        <v>-1</v>
      </c>
      <c r="S652" s="203" t="str">
        <f t="shared" si="101"/>
        <v/>
      </c>
    </row>
    <row r="653" spans="1:19" ht="16.5" thickTop="1" thickBot="1" x14ac:dyDescent="0.3">
      <c r="A653" s="204" t="s">
        <v>518</v>
      </c>
      <c r="B653" s="284">
        <v>0</v>
      </c>
      <c r="C653" s="205">
        <v>0</v>
      </c>
      <c r="D653" s="206" t="str">
        <f t="shared" si="96"/>
        <v/>
      </c>
      <c r="E653" s="207">
        <v>0</v>
      </c>
      <c r="F653" s="205">
        <v>0</v>
      </c>
      <c r="G653" s="206" t="str">
        <f t="shared" si="97"/>
        <v/>
      </c>
      <c r="H653" s="206" t="str">
        <f t="shared" si="94"/>
        <v/>
      </c>
      <c r="I653" s="206" t="str">
        <f t="shared" si="94"/>
        <v/>
      </c>
      <c r="J653" s="208" t="str">
        <f t="shared" si="98"/>
        <v/>
      </c>
      <c r="K653" s="209">
        <v>10</v>
      </c>
      <c r="L653" s="205">
        <v>10</v>
      </c>
      <c r="M653" s="206">
        <f t="shared" si="99"/>
        <v>1</v>
      </c>
      <c r="N653" s="207">
        <v>19</v>
      </c>
      <c r="O653" s="205">
        <v>0</v>
      </c>
      <c r="P653" s="206">
        <f t="shared" si="100"/>
        <v>0</v>
      </c>
      <c r="Q653" s="206">
        <f t="shared" si="95"/>
        <v>-0.47368421052631582</v>
      </c>
      <c r="R653" s="206" t="str">
        <f t="shared" si="95"/>
        <v/>
      </c>
      <c r="S653" s="208">
        <f t="shared" si="101"/>
        <v>1</v>
      </c>
    </row>
    <row r="654" spans="1:19" ht="15" thickTop="1" thickBot="1" x14ac:dyDescent="0.3">
      <c r="A654" s="210" t="s">
        <v>352</v>
      </c>
      <c r="B654" s="210">
        <v>0</v>
      </c>
      <c r="C654" s="176">
        <v>0</v>
      </c>
      <c r="D654" s="203" t="str">
        <f t="shared" si="96"/>
        <v/>
      </c>
      <c r="E654" s="176">
        <v>0</v>
      </c>
      <c r="F654" s="176">
        <v>0</v>
      </c>
      <c r="G654" s="203" t="str">
        <f t="shared" si="97"/>
        <v/>
      </c>
      <c r="H654" s="203" t="str">
        <f t="shared" si="94"/>
        <v/>
      </c>
      <c r="I654" s="203" t="str">
        <f t="shared" si="94"/>
        <v/>
      </c>
      <c r="J654" s="203" t="str">
        <f t="shared" si="98"/>
        <v/>
      </c>
      <c r="K654" s="176">
        <v>10</v>
      </c>
      <c r="L654" s="176">
        <v>10</v>
      </c>
      <c r="M654" s="203">
        <f t="shared" si="99"/>
        <v>1</v>
      </c>
      <c r="N654" s="176">
        <v>19</v>
      </c>
      <c r="O654" s="176">
        <v>0</v>
      </c>
      <c r="P654" s="203">
        <f t="shared" si="100"/>
        <v>0</v>
      </c>
      <c r="Q654" s="203">
        <f t="shared" si="95"/>
        <v>-0.47368421052631582</v>
      </c>
      <c r="R654" s="203" t="str">
        <f t="shared" si="95"/>
        <v/>
      </c>
      <c r="S654" s="203">
        <f t="shared" si="101"/>
        <v>1</v>
      </c>
    </row>
    <row r="655" spans="1:19" ht="16.5" thickTop="1" thickBot="1" x14ac:dyDescent="0.3">
      <c r="A655" s="204" t="s">
        <v>501</v>
      </c>
      <c r="B655" s="284">
        <v>0</v>
      </c>
      <c r="C655" s="205">
        <v>0</v>
      </c>
      <c r="D655" s="206" t="str">
        <f t="shared" si="96"/>
        <v/>
      </c>
      <c r="E655" s="207">
        <v>0</v>
      </c>
      <c r="F655" s="205">
        <v>0</v>
      </c>
      <c r="G655" s="206" t="str">
        <f t="shared" si="97"/>
        <v/>
      </c>
      <c r="H655" s="206" t="str">
        <f t="shared" si="94"/>
        <v/>
      </c>
      <c r="I655" s="206" t="str">
        <f t="shared" si="94"/>
        <v/>
      </c>
      <c r="J655" s="208" t="str">
        <f t="shared" si="98"/>
        <v/>
      </c>
      <c r="K655" s="209">
        <v>68</v>
      </c>
      <c r="L655" s="205">
        <v>33</v>
      </c>
      <c r="M655" s="206">
        <f t="shared" si="99"/>
        <v>0.48529411764705882</v>
      </c>
      <c r="N655" s="207">
        <v>38</v>
      </c>
      <c r="O655" s="205">
        <v>0</v>
      </c>
      <c r="P655" s="206">
        <f t="shared" si="100"/>
        <v>0</v>
      </c>
      <c r="Q655" s="206">
        <f t="shared" si="95"/>
        <v>0.78947368421052633</v>
      </c>
      <c r="R655" s="206" t="str">
        <f t="shared" si="95"/>
        <v/>
      </c>
      <c r="S655" s="208">
        <f t="shared" si="101"/>
        <v>0.48529411764705882</v>
      </c>
    </row>
    <row r="656" spans="1:19" ht="14.25" thickTop="1" x14ac:dyDescent="0.25">
      <c r="A656" s="210" t="s">
        <v>84</v>
      </c>
      <c r="B656" s="210">
        <v>0</v>
      </c>
      <c r="C656" s="176">
        <v>0</v>
      </c>
      <c r="D656" s="203" t="str">
        <f t="shared" si="96"/>
        <v/>
      </c>
      <c r="E656" s="176">
        <v>0</v>
      </c>
      <c r="F656" s="176">
        <v>0</v>
      </c>
      <c r="G656" s="203" t="str">
        <f t="shared" si="97"/>
        <v/>
      </c>
      <c r="H656" s="203" t="str">
        <f t="shared" si="94"/>
        <v/>
      </c>
      <c r="I656" s="203" t="str">
        <f t="shared" si="94"/>
        <v/>
      </c>
      <c r="J656" s="203" t="str">
        <f t="shared" si="98"/>
        <v/>
      </c>
      <c r="K656" s="176">
        <v>68</v>
      </c>
      <c r="L656" s="176">
        <v>33</v>
      </c>
      <c r="M656" s="203">
        <f t="shared" si="99"/>
        <v>0.48529411764705882</v>
      </c>
      <c r="N656" s="176">
        <v>0</v>
      </c>
      <c r="O656" s="176">
        <v>0</v>
      </c>
      <c r="P656" s="203" t="str">
        <f t="shared" si="100"/>
        <v/>
      </c>
      <c r="Q656" s="203" t="str">
        <f t="shared" si="95"/>
        <v/>
      </c>
      <c r="R656" s="203" t="str">
        <f t="shared" si="95"/>
        <v/>
      </c>
      <c r="S656" s="203" t="str">
        <f t="shared" si="101"/>
        <v/>
      </c>
    </row>
    <row r="657" spans="1:19" ht="14.25" thickBot="1" x14ac:dyDescent="0.3">
      <c r="A657" s="210" t="s">
        <v>353</v>
      </c>
      <c r="B657" s="210">
        <v>0</v>
      </c>
      <c r="C657" s="176">
        <v>0</v>
      </c>
      <c r="D657" s="203" t="str">
        <f t="shared" si="96"/>
        <v/>
      </c>
      <c r="E657" s="176">
        <v>0</v>
      </c>
      <c r="F657" s="176">
        <v>0</v>
      </c>
      <c r="G657" s="203" t="str">
        <f t="shared" si="97"/>
        <v/>
      </c>
      <c r="H657" s="203" t="str">
        <f t="shared" si="94"/>
        <v/>
      </c>
      <c r="I657" s="203" t="str">
        <f t="shared" si="94"/>
        <v/>
      </c>
      <c r="J657" s="203" t="str">
        <f t="shared" si="98"/>
        <v/>
      </c>
      <c r="K657" s="176">
        <v>0</v>
      </c>
      <c r="L657" s="176">
        <v>0</v>
      </c>
      <c r="M657" s="203" t="str">
        <f t="shared" si="99"/>
        <v/>
      </c>
      <c r="N657" s="176">
        <v>38</v>
      </c>
      <c r="O657" s="176">
        <v>0</v>
      </c>
      <c r="P657" s="203">
        <f t="shared" si="100"/>
        <v>0</v>
      </c>
      <c r="Q657" s="203">
        <f t="shared" si="95"/>
        <v>-1</v>
      </c>
      <c r="R657" s="203" t="str">
        <f t="shared" si="95"/>
        <v/>
      </c>
      <c r="S657" s="203" t="str">
        <f t="shared" si="101"/>
        <v/>
      </c>
    </row>
    <row r="658" spans="1:19" ht="16.5" thickTop="1" thickBot="1" x14ac:dyDescent="0.3">
      <c r="A658" s="204" t="s">
        <v>318</v>
      </c>
      <c r="B658" s="284">
        <v>0</v>
      </c>
      <c r="C658" s="205">
        <v>0</v>
      </c>
      <c r="D658" s="206" t="str">
        <f t="shared" si="96"/>
        <v/>
      </c>
      <c r="E658" s="207">
        <v>174</v>
      </c>
      <c r="F658" s="205">
        <v>30</v>
      </c>
      <c r="G658" s="206">
        <f t="shared" si="97"/>
        <v>0.17241379310344829</v>
      </c>
      <c r="H658" s="206">
        <f t="shared" si="94"/>
        <v>-1</v>
      </c>
      <c r="I658" s="206">
        <f t="shared" si="94"/>
        <v>-1</v>
      </c>
      <c r="J658" s="208" t="str">
        <f t="shared" si="98"/>
        <v/>
      </c>
      <c r="K658" s="209">
        <v>810</v>
      </c>
      <c r="L658" s="205">
        <v>672</v>
      </c>
      <c r="M658" s="206">
        <f t="shared" si="99"/>
        <v>0.82962962962962961</v>
      </c>
      <c r="N658" s="207">
        <v>498</v>
      </c>
      <c r="O658" s="205">
        <v>113</v>
      </c>
      <c r="P658" s="206">
        <f t="shared" si="100"/>
        <v>0.22690763052208834</v>
      </c>
      <c r="Q658" s="206">
        <f t="shared" si="95"/>
        <v>0.62650602409638556</v>
      </c>
      <c r="R658" s="206">
        <f t="shared" si="95"/>
        <v>4.946902654867257</v>
      </c>
      <c r="S658" s="208">
        <f t="shared" si="101"/>
        <v>0.60272199910754121</v>
      </c>
    </row>
    <row r="659" spans="1:19" ht="14.25" thickTop="1" x14ac:dyDescent="0.25">
      <c r="A659" s="210" t="s">
        <v>84</v>
      </c>
      <c r="B659" s="210">
        <v>0</v>
      </c>
      <c r="C659" s="176">
        <v>0</v>
      </c>
      <c r="D659" s="203" t="str">
        <f t="shared" si="96"/>
        <v/>
      </c>
      <c r="E659" s="176">
        <v>0</v>
      </c>
      <c r="F659" s="176">
        <v>0</v>
      </c>
      <c r="G659" s="203" t="str">
        <f t="shared" si="97"/>
        <v/>
      </c>
      <c r="H659" s="203" t="str">
        <f t="shared" si="94"/>
        <v/>
      </c>
      <c r="I659" s="203" t="str">
        <f t="shared" si="94"/>
        <v/>
      </c>
      <c r="J659" s="203" t="str">
        <f t="shared" si="98"/>
        <v/>
      </c>
      <c r="K659" s="176">
        <v>0</v>
      </c>
      <c r="L659" s="176">
        <v>0</v>
      </c>
      <c r="M659" s="203" t="str">
        <f t="shared" si="99"/>
        <v/>
      </c>
      <c r="N659" s="176">
        <v>150</v>
      </c>
      <c r="O659" s="176">
        <v>0</v>
      </c>
      <c r="P659" s="203">
        <f t="shared" si="100"/>
        <v>0</v>
      </c>
      <c r="Q659" s="203">
        <f t="shared" si="95"/>
        <v>-1</v>
      </c>
      <c r="R659" s="203" t="str">
        <f t="shared" si="95"/>
        <v/>
      </c>
      <c r="S659" s="203" t="str">
        <f t="shared" si="101"/>
        <v/>
      </c>
    </row>
    <row r="660" spans="1:19" ht="14.25" thickBot="1" x14ac:dyDescent="0.3">
      <c r="A660" s="210" t="s">
        <v>103</v>
      </c>
      <c r="B660" s="210">
        <v>0</v>
      </c>
      <c r="C660" s="176">
        <v>0</v>
      </c>
      <c r="D660" s="203" t="str">
        <f t="shared" si="96"/>
        <v/>
      </c>
      <c r="E660" s="176">
        <v>174</v>
      </c>
      <c r="F660" s="176">
        <v>30</v>
      </c>
      <c r="G660" s="203">
        <f t="shared" si="97"/>
        <v>0.17241379310344829</v>
      </c>
      <c r="H660" s="203">
        <f t="shared" si="94"/>
        <v>-1</v>
      </c>
      <c r="I660" s="203">
        <f t="shared" si="94"/>
        <v>-1</v>
      </c>
      <c r="J660" s="203" t="str">
        <f t="shared" si="98"/>
        <v/>
      </c>
      <c r="K660" s="176">
        <v>810</v>
      </c>
      <c r="L660" s="176">
        <v>672</v>
      </c>
      <c r="M660" s="203">
        <f t="shared" si="99"/>
        <v>0.82962962962962961</v>
      </c>
      <c r="N660" s="176">
        <v>348</v>
      </c>
      <c r="O660" s="176">
        <v>113</v>
      </c>
      <c r="P660" s="203">
        <f t="shared" si="100"/>
        <v>0.32471264367816094</v>
      </c>
      <c r="Q660" s="203">
        <f t="shared" si="95"/>
        <v>1.3275862068965516</v>
      </c>
      <c r="R660" s="203">
        <f t="shared" si="95"/>
        <v>4.946902654867257</v>
      </c>
      <c r="S660" s="203">
        <f t="shared" si="101"/>
        <v>0.50491698595146861</v>
      </c>
    </row>
    <row r="661" spans="1:19" ht="16.5" thickTop="1" thickBot="1" x14ac:dyDescent="0.3">
      <c r="A661" s="204" t="s">
        <v>477</v>
      </c>
      <c r="B661" s="284">
        <v>0</v>
      </c>
      <c r="C661" s="205">
        <v>0</v>
      </c>
      <c r="D661" s="206" t="str">
        <f t="shared" si="96"/>
        <v/>
      </c>
      <c r="E661" s="207">
        <v>0</v>
      </c>
      <c r="F661" s="205">
        <v>0</v>
      </c>
      <c r="G661" s="206" t="str">
        <f t="shared" si="97"/>
        <v/>
      </c>
      <c r="H661" s="206" t="str">
        <f t="shared" si="94"/>
        <v/>
      </c>
      <c r="I661" s="206" t="str">
        <f t="shared" si="94"/>
        <v/>
      </c>
      <c r="J661" s="208" t="str">
        <f t="shared" si="98"/>
        <v/>
      </c>
      <c r="K661" s="209">
        <v>0</v>
      </c>
      <c r="L661" s="205">
        <v>0</v>
      </c>
      <c r="M661" s="206" t="str">
        <f t="shared" si="99"/>
        <v/>
      </c>
      <c r="N661" s="207">
        <v>12</v>
      </c>
      <c r="O661" s="205">
        <v>10</v>
      </c>
      <c r="P661" s="206">
        <f t="shared" si="100"/>
        <v>0.83333333333333337</v>
      </c>
      <c r="Q661" s="206">
        <f t="shared" si="95"/>
        <v>-1</v>
      </c>
      <c r="R661" s="206">
        <f t="shared" si="95"/>
        <v>-1</v>
      </c>
      <c r="S661" s="208" t="str">
        <f t="shared" si="101"/>
        <v/>
      </c>
    </row>
    <row r="662" spans="1:19" ht="15" thickTop="1" thickBot="1" x14ac:dyDescent="0.3">
      <c r="A662" s="210" t="s">
        <v>354</v>
      </c>
      <c r="B662" s="210">
        <v>0</v>
      </c>
      <c r="C662" s="176">
        <v>0</v>
      </c>
      <c r="D662" s="203" t="str">
        <f t="shared" si="96"/>
        <v/>
      </c>
      <c r="E662" s="176">
        <v>0</v>
      </c>
      <c r="F662" s="176">
        <v>0</v>
      </c>
      <c r="G662" s="203" t="str">
        <f t="shared" si="97"/>
        <v/>
      </c>
      <c r="H662" s="203" t="str">
        <f t="shared" si="94"/>
        <v/>
      </c>
      <c r="I662" s="203" t="str">
        <f t="shared" si="94"/>
        <v/>
      </c>
      <c r="J662" s="203" t="str">
        <f t="shared" si="98"/>
        <v/>
      </c>
      <c r="K662" s="176">
        <v>0</v>
      </c>
      <c r="L662" s="176">
        <v>0</v>
      </c>
      <c r="M662" s="203" t="str">
        <f t="shared" si="99"/>
        <v/>
      </c>
      <c r="N662" s="176">
        <v>12</v>
      </c>
      <c r="O662" s="176">
        <v>10</v>
      </c>
      <c r="P662" s="203">
        <f t="shared" si="100"/>
        <v>0.83333333333333337</v>
      </c>
      <c r="Q662" s="203">
        <f t="shared" si="95"/>
        <v>-1</v>
      </c>
      <c r="R662" s="203">
        <f t="shared" si="95"/>
        <v>-1</v>
      </c>
      <c r="S662" s="203" t="str">
        <f t="shared" si="101"/>
        <v/>
      </c>
    </row>
    <row r="663" spans="1:19" ht="16.5" thickTop="1" thickBot="1" x14ac:dyDescent="0.3">
      <c r="A663" s="204" t="s">
        <v>393</v>
      </c>
      <c r="B663" s="284">
        <v>0</v>
      </c>
      <c r="C663" s="205">
        <v>0</v>
      </c>
      <c r="D663" s="206" t="str">
        <f t="shared" si="96"/>
        <v/>
      </c>
      <c r="E663" s="207">
        <v>0</v>
      </c>
      <c r="F663" s="205">
        <v>0</v>
      </c>
      <c r="G663" s="206" t="str">
        <f t="shared" si="97"/>
        <v/>
      </c>
      <c r="H663" s="206" t="str">
        <f t="shared" si="94"/>
        <v/>
      </c>
      <c r="I663" s="206" t="str">
        <f t="shared" si="94"/>
        <v/>
      </c>
      <c r="J663" s="208" t="str">
        <f t="shared" si="98"/>
        <v/>
      </c>
      <c r="K663" s="209">
        <v>314</v>
      </c>
      <c r="L663" s="205">
        <v>74</v>
      </c>
      <c r="M663" s="206">
        <f t="shared" si="99"/>
        <v>0.2356687898089172</v>
      </c>
      <c r="N663" s="207">
        <v>136</v>
      </c>
      <c r="O663" s="205">
        <v>0</v>
      </c>
      <c r="P663" s="206">
        <f t="shared" si="100"/>
        <v>0</v>
      </c>
      <c r="Q663" s="206">
        <f t="shared" si="95"/>
        <v>1.3088235294117645</v>
      </c>
      <c r="R663" s="206" t="str">
        <f t="shared" si="95"/>
        <v/>
      </c>
      <c r="S663" s="208">
        <f t="shared" si="101"/>
        <v>0.2356687898089172</v>
      </c>
    </row>
    <row r="664" spans="1:19" ht="16.5" thickTop="1" thickBot="1" x14ac:dyDescent="0.3">
      <c r="A664" s="204" t="s">
        <v>446</v>
      </c>
      <c r="B664" s="284">
        <v>0</v>
      </c>
      <c r="C664" s="205">
        <v>0</v>
      </c>
      <c r="D664" s="206" t="str">
        <f t="shared" si="96"/>
        <v/>
      </c>
      <c r="E664" s="207">
        <v>0</v>
      </c>
      <c r="F664" s="205">
        <v>0</v>
      </c>
      <c r="G664" s="206" t="str">
        <f t="shared" si="97"/>
        <v/>
      </c>
      <c r="H664" s="206" t="str">
        <f t="shared" si="94"/>
        <v/>
      </c>
      <c r="I664" s="206" t="str">
        <f t="shared" si="94"/>
        <v/>
      </c>
      <c r="J664" s="208" t="str">
        <f t="shared" si="98"/>
        <v/>
      </c>
      <c r="K664" s="209">
        <v>246</v>
      </c>
      <c r="L664" s="205">
        <v>36</v>
      </c>
      <c r="M664" s="206">
        <f t="shared" si="99"/>
        <v>0.14634146341463414</v>
      </c>
      <c r="N664" s="207">
        <v>0</v>
      </c>
      <c r="O664" s="205">
        <v>0</v>
      </c>
      <c r="P664" s="206" t="str">
        <f t="shared" si="100"/>
        <v/>
      </c>
      <c r="Q664" s="206" t="str">
        <f t="shared" si="95"/>
        <v/>
      </c>
      <c r="R664" s="206" t="str">
        <f t="shared" si="95"/>
        <v/>
      </c>
      <c r="S664" s="208" t="str">
        <f t="shared" si="101"/>
        <v/>
      </c>
    </row>
    <row r="665" spans="1:19" ht="15" thickTop="1" thickBot="1" x14ac:dyDescent="0.3">
      <c r="A665" s="210" t="s">
        <v>84</v>
      </c>
      <c r="B665" s="210">
        <v>0</v>
      </c>
      <c r="C665" s="176">
        <v>0</v>
      </c>
      <c r="D665" s="203" t="str">
        <f t="shared" si="96"/>
        <v/>
      </c>
      <c r="E665" s="176">
        <v>0</v>
      </c>
      <c r="F665" s="176">
        <v>0</v>
      </c>
      <c r="G665" s="203" t="str">
        <f t="shared" si="97"/>
        <v/>
      </c>
      <c r="H665" s="203" t="str">
        <f t="shared" si="94"/>
        <v/>
      </c>
      <c r="I665" s="203" t="str">
        <f t="shared" si="94"/>
        <v/>
      </c>
      <c r="J665" s="203" t="str">
        <f t="shared" si="98"/>
        <v/>
      </c>
      <c r="K665" s="176">
        <v>68</v>
      </c>
      <c r="L665" s="176">
        <v>38</v>
      </c>
      <c r="M665" s="203">
        <f t="shared" si="99"/>
        <v>0.55882352941176472</v>
      </c>
      <c r="N665" s="176">
        <v>136</v>
      </c>
      <c r="O665" s="176">
        <v>0</v>
      </c>
      <c r="P665" s="203">
        <f t="shared" si="100"/>
        <v>0</v>
      </c>
      <c r="Q665" s="203">
        <f t="shared" si="95"/>
        <v>-0.5</v>
      </c>
      <c r="R665" s="203" t="str">
        <f t="shared" si="95"/>
        <v/>
      </c>
      <c r="S665" s="203">
        <f t="shared" si="101"/>
        <v>0.55882352941176472</v>
      </c>
    </row>
    <row r="666" spans="1:19" ht="16.5" thickTop="1" thickBot="1" x14ac:dyDescent="0.3">
      <c r="A666" s="204" t="s">
        <v>335</v>
      </c>
      <c r="B666" s="284">
        <v>0</v>
      </c>
      <c r="C666" s="205">
        <v>0</v>
      </c>
      <c r="D666" s="206" t="str">
        <f t="shared" si="96"/>
        <v/>
      </c>
      <c r="E666" s="207">
        <v>0</v>
      </c>
      <c r="F666" s="205">
        <v>0</v>
      </c>
      <c r="G666" s="206" t="str">
        <f t="shared" si="97"/>
        <v/>
      </c>
      <c r="H666" s="206" t="str">
        <f t="shared" si="94"/>
        <v/>
      </c>
      <c r="I666" s="206" t="str">
        <f t="shared" si="94"/>
        <v/>
      </c>
      <c r="J666" s="208" t="str">
        <f t="shared" si="98"/>
        <v/>
      </c>
      <c r="K666" s="209">
        <v>38</v>
      </c>
      <c r="L666" s="205">
        <v>19</v>
      </c>
      <c r="M666" s="206">
        <f t="shared" si="99"/>
        <v>0.5</v>
      </c>
      <c r="N666" s="207">
        <v>0</v>
      </c>
      <c r="O666" s="205">
        <v>0</v>
      </c>
      <c r="P666" s="206" t="str">
        <f t="shared" si="100"/>
        <v/>
      </c>
      <c r="Q666" s="206" t="str">
        <f t="shared" si="95"/>
        <v/>
      </c>
      <c r="R666" s="206" t="str">
        <f t="shared" si="95"/>
        <v/>
      </c>
      <c r="S666" s="208" t="str">
        <f t="shared" si="101"/>
        <v/>
      </c>
    </row>
    <row r="667" spans="1:19" ht="15" thickTop="1" thickBot="1" x14ac:dyDescent="0.3">
      <c r="A667" s="210" t="s">
        <v>352</v>
      </c>
      <c r="B667" s="210">
        <v>0</v>
      </c>
      <c r="C667" s="176">
        <v>0</v>
      </c>
      <c r="D667" s="203" t="str">
        <f t="shared" si="96"/>
        <v/>
      </c>
      <c r="E667" s="176">
        <v>0</v>
      </c>
      <c r="F667" s="176">
        <v>0</v>
      </c>
      <c r="G667" s="203" t="str">
        <f t="shared" si="97"/>
        <v/>
      </c>
      <c r="H667" s="203" t="str">
        <f t="shared" si="94"/>
        <v/>
      </c>
      <c r="I667" s="203" t="str">
        <f t="shared" si="94"/>
        <v/>
      </c>
      <c r="J667" s="203" t="str">
        <f t="shared" si="98"/>
        <v/>
      </c>
      <c r="K667" s="176">
        <v>38</v>
      </c>
      <c r="L667" s="176">
        <v>19</v>
      </c>
      <c r="M667" s="203">
        <f t="shared" si="99"/>
        <v>0.5</v>
      </c>
      <c r="N667" s="176">
        <v>0</v>
      </c>
      <c r="O667" s="176">
        <v>0</v>
      </c>
      <c r="P667" s="203" t="str">
        <f t="shared" si="100"/>
        <v/>
      </c>
      <c r="Q667" s="203" t="str">
        <f t="shared" si="95"/>
        <v/>
      </c>
      <c r="R667" s="203" t="str">
        <f t="shared" si="95"/>
        <v/>
      </c>
      <c r="S667" s="203" t="str">
        <f t="shared" si="101"/>
        <v/>
      </c>
    </row>
    <row r="668" spans="1:19" ht="16.5" thickTop="1" thickBot="1" x14ac:dyDescent="0.3">
      <c r="A668" s="204" t="s">
        <v>336</v>
      </c>
      <c r="B668" s="284">
        <v>0</v>
      </c>
      <c r="C668" s="205">
        <v>0</v>
      </c>
      <c r="D668" s="206" t="str">
        <f t="shared" si="96"/>
        <v/>
      </c>
      <c r="E668" s="207">
        <v>0</v>
      </c>
      <c r="F668" s="205">
        <v>0</v>
      </c>
      <c r="G668" s="206" t="str">
        <f t="shared" si="97"/>
        <v/>
      </c>
      <c r="H668" s="206" t="str">
        <f t="shared" si="94"/>
        <v/>
      </c>
      <c r="I668" s="206" t="str">
        <f t="shared" si="94"/>
        <v/>
      </c>
      <c r="J668" s="208" t="str">
        <f t="shared" si="98"/>
        <v/>
      </c>
      <c r="K668" s="209">
        <v>570</v>
      </c>
      <c r="L668" s="205">
        <v>22</v>
      </c>
      <c r="M668" s="206">
        <f t="shared" si="99"/>
        <v>3.8596491228070177E-2</v>
      </c>
      <c r="N668" s="207">
        <v>171</v>
      </c>
      <c r="O668" s="205">
        <v>3</v>
      </c>
      <c r="P668" s="206">
        <f t="shared" si="100"/>
        <v>1.7543859649122806E-2</v>
      </c>
      <c r="Q668" s="206">
        <f t="shared" si="95"/>
        <v>2.3333333333333335</v>
      </c>
      <c r="R668" s="206">
        <f t="shared" si="95"/>
        <v>6.333333333333333</v>
      </c>
      <c r="S668" s="208">
        <f t="shared" si="101"/>
        <v>2.1052631578947371E-2</v>
      </c>
    </row>
    <row r="669" spans="1:19" ht="15" thickTop="1" thickBot="1" x14ac:dyDescent="0.3">
      <c r="A669" s="210" t="s">
        <v>353</v>
      </c>
      <c r="B669" s="210">
        <v>0</v>
      </c>
      <c r="C669" s="176">
        <v>0</v>
      </c>
      <c r="D669" s="203" t="str">
        <f t="shared" si="96"/>
        <v/>
      </c>
      <c r="E669" s="176">
        <v>0</v>
      </c>
      <c r="F669" s="176">
        <v>0</v>
      </c>
      <c r="G669" s="203" t="str">
        <f t="shared" si="97"/>
        <v/>
      </c>
      <c r="H669" s="203" t="str">
        <f t="shared" si="94"/>
        <v/>
      </c>
      <c r="I669" s="203" t="str">
        <f t="shared" si="94"/>
        <v/>
      </c>
      <c r="J669" s="203" t="str">
        <f t="shared" si="98"/>
        <v/>
      </c>
      <c r="K669" s="176">
        <v>570</v>
      </c>
      <c r="L669" s="176">
        <v>22</v>
      </c>
      <c r="M669" s="203">
        <f t="shared" si="99"/>
        <v>3.8596491228070177E-2</v>
      </c>
      <c r="N669" s="176">
        <v>171</v>
      </c>
      <c r="O669" s="176">
        <v>3</v>
      </c>
      <c r="P669" s="203">
        <f t="shared" si="100"/>
        <v>1.7543859649122806E-2</v>
      </c>
      <c r="Q669" s="203">
        <f t="shared" si="95"/>
        <v>2.3333333333333335</v>
      </c>
      <c r="R669" s="203">
        <f t="shared" si="95"/>
        <v>6.333333333333333</v>
      </c>
      <c r="S669" s="203">
        <f t="shared" si="101"/>
        <v>2.1052631578947371E-2</v>
      </c>
    </row>
    <row r="670" spans="1:19" ht="16.5" thickTop="1" thickBot="1" x14ac:dyDescent="0.3">
      <c r="A670" s="204" t="s">
        <v>416</v>
      </c>
      <c r="B670" s="284">
        <v>0</v>
      </c>
      <c r="C670" s="205">
        <v>0</v>
      </c>
      <c r="D670" s="206" t="str">
        <f t="shared" si="96"/>
        <v/>
      </c>
      <c r="E670" s="207">
        <v>0</v>
      </c>
      <c r="F670" s="205">
        <v>0</v>
      </c>
      <c r="G670" s="206" t="str">
        <f t="shared" si="97"/>
        <v/>
      </c>
      <c r="H670" s="206" t="str">
        <f t="shared" si="94"/>
        <v/>
      </c>
      <c r="I670" s="206" t="str">
        <f t="shared" si="94"/>
        <v/>
      </c>
      <c r="J670" s="208" t="str">
        <f t="shared" si="98"/>
        <v/>
      </c>
      <c r="K670" s="209">
        <v>0</v>
      </c>
      <c r="L670" s="205">
        <v>0</v>
      </c>
      <c r="M670" s="206" t="str">
        <f t="shared" si="99"/>
        <v/>
      </c>
      <c r="N670" s="207">
        <v>152</v>
      </c>
      <c r="O670" s="205">
        <v>78</v>
      </c>
      <c r="P670" s="206">
        <f t="shared" si="100"/>
        <v>0.51315789473684215</v>
      </c>
      <c r="Q670" s="206">
        <f t="shared" si="95"/>
        <v>-1</v>
      </c>
      <c r="R670" s="206">
        <f t="shared" si="95"/>
        <v>-1</v>
      </c>
      <c r="S670" s="208" t="str">
        <f t="shared" si="101"/>
        <v/>
      </c>
    </row>
    <row r="671" spans="1:19" ht="14.25" thickTop="1" x14ac:dyDescent="0.25">
      <c r="A671" s="210" t="s">
        <v>352</v>
      </c>
      <c r="B671" s="210">
        <v>0</v>
      </c>
      <c r="C671" s="176">
        <v>0</v>
      </c>
      <c r="D671" s="203" t="str">
        <f t="shared" si="96"/>
        <v/>
      </c>
      <c r="E671" s="176">
        <v>0</v>
      </c>
      <c r="F671" s="176">
        <v>0</v>
      </c>
      <c r="G671" s="203" t="str">
        <f t="shared" si="97"/>
        <v/>
      </c>
      <c r="H671" s="203" t="str">
        <f t="shared" si="94"/>
        <v/>
      </c>
      <c r="I671" s="203" t="str">
        <f t="shared" si="94"/>
        <v/>
      </c>
      <c r="J671" s="203" t="str">
        <f t="shared" si="98"/>
        <v/>
      </c>
      <c r="K671" s="176">
        <v>0</v>
      </c>
      <c r="L671" s="176">
        <v>0</v>
      </c>
      <c r="M671" s="203" t="str">
        <f t="shared" si="99"/>
        <v/>
      </c>
      <c r="N671" s="176">
        <v>19</v>
      </c>
      <c r="O671" s="176">
        <v>13</v>
      </c>
      <c r="P671" s="203">
        <f t="shared" si="100"/>
        <v>0.68421052631578949</v>
      </c>
      <c r="Q671" s="203">
        <f t="shared" si="95"/>
        <v>-1</v>
      </c>
      <c r="R671" s="203">
        <f t="shared" si="95"/>
        <v>-1</v>
      </c>
      <c r="S671" s="203" t="str">
        <f t="shared" si="101"/>
        <v/>
      </c>
    </row>
    <row r="672" spans="1:19" ht="14.25" thickBot="1" x14ac:dyDescent="0.3">
      <c r="A672" s="210" t="s">
        <v>353</v>
      </c>
      <c r="B672" s="210">
        <v>0</v>
      </c>
      <c r="C672" s="176">
        <v>0</v>
      </c>
      <c r="D672" s="203" t="str">
        <f t="shared" si="96"/>
        <v/>
      </c>
      <c r="E672" s="176">
        <v>0</v>
      </c>
      <c r="F672" s="176">
        <v>0</v>
      </c>
      <c r="G672" s="203" t="str">
        <f t="shared" si="97"/>
        <v/>
      </c>
      <c r="H672" s="203" t="str">
        <f t="shared" si="94"/>
        <v/>
      </c>
      <c r="I672" s="203" t="str">
        <f t="shared" si="94"/>
        <v/>
      </c>
      <c r="J672" s="203" t="str">
        <f t="shared" si="98"/>
        <v/>
      </c>
      <c r="K672" s="176">
        <v>0</v>
      </c>
      <c r="L672" s="176">
        <v>0</v>
      </c>
      <c r="M672" s="203" t="str">
        <f t="shared" si="99"/>
        <v/>
      </c>
      <c r="N672" s="176">
        <v>133</v>
      </c>
      <c r="O672" s="176">
        <v>65</v>
      </c>
      <c r="P672" s="203">
        <f t="shared" si="100"/>
        <v>0.48872180451127817</v>
      </c>
      <c r="Q672" s="203">
        <f t="shared" si="95"/>
        <v>-1</v>
      </c>
      <c r="R672" s="203">
        <f t="shared" si="95"/>
        <v>-1</v>
      </c>
      <c r="S672" s="203" t="str">
        <f t="shared" si="101"/>
        <v/>
      </c>
    </row>
    <row r="673" spans="1:19" ht="16.5" thickTop="1" thickBot="1" x14ac:dyDescent="0.3">
      <c r="A673" s="204" t="s">
        <v>520</v>
      </c>
      <c r="B673" s="284">
        <v>0</v>
      </c>
      <c r="C673" s="205">
        <v>0</v>
      </c>
      <c r="D673" s="206" t="str">
        <f t="shared" si="96"/>
        <v/>
      </c>
      <c r="E673" s="207">
        <v>0</v>
      </c>
      <c r="F673" s="205">
        <v>0</v>
      </c>
      <c r="G673" s="206" t="str">
        <f t="shared" si="97"/>
        <v/>
      </c>
      <c r="H673" s="206" t="str">
        <f t="shared" si="94"/>
        <v/>
      </c>
      <c r="I673" s="206" t="str">
        <f t="shared" si="94"/>
        <v/>
      </c>
      <c r="J673" s="208" t="str">
        <f t="shared" si="98"/>
        <v/>
      </c>
      <c r="K673" s="209">
        <v>0</v>
      </c>
      <c r="L673" s="205">
        <v>0</v>
      </c>
      <c r="M673" s="206" t="str">
        <f t="shared" si="99"/>
        <v/>
      </c>
      <c r="N673" s="207">
        <v>19</v>
      </c>
      <c r="O673" s="205">
        <v>16</v>
      </c>
      <c r="P673" s="206">
        <f t="shared" si="100"/>
        <v>0.84210526315789469</v>
      </c>
      <c r="Q673" s="206">
        <f t="shared" si="95"/>
        <v>-1</v>
      </c>
      <c r="R673" s="206">
        <f t="shared" si="95"/>
        <v>-1</v>
      </c>
      <c r="S673" s="208" t="str">
        <f t="shared" si="101"/>
        <v/>
      </c>
    </row>
    <row r="674" spans="1:19" ht="15" thickTop="1" thickBot="1" x14ac:dyDescent="0.3">
      <c r="A674" s="210" t="s">
        <v>352</v>
      </c>
      <c r="B674" s="210">
        <v>0</v>
      </c>
      <c r="C674" s="176">
        <v>0</v>
      </c>
      <c r="D674" s="203" t="str">
        <f t="shared" si="96"/>
        <v/>
      </c>
      <c r="E674" s="176">
        <v>0</v>
      </c>
      <c r="F674" s="176">
        <v>0</v>
      </c>
      <c r="G674" s="203" t="str">
        <f t="shared" si="97"/>
        <v/>
      </c>
      <c r="H674" s="203" t="str">
        <f t="shared" si="94"/>
        <v/>
      </c>
      <c r="I674" s="203" t="str">
        <f t="shared" si="94"/>
        <v/>
      </c>
      <c r="J674" s="203" t="str">
        <f t="shared" si="98"/>
        <v/>
      </c>
      <c r="K674" s="176">
        <v>0</v>
      </c>
      <c r="L674" s="176">
        <v>0</v>
      </c>
      <c r="M674" s="203" t="str">
        <f t="shared" si="99"/>
        <v/>
      </c>
      <c r="N674" s="176">
        <v>19</v>
      </c>
      <c r="O674" s="176">
        <v>16</v>
      </c>
      <c r="P674" s="203">
        <f t="shared" si="100"/>
        <v>0.84210526315789469</v>
      </c>
      <c r="Q674" s="203">
        <f t="shared" si="95"/>
        <v>-1</v>
      </c>
      <c r="R674" s="203">
        <f t="shared" si="95"/>
        <v>-1</v>
      </c>
      <c r="S674" s="203" t="str">
        <f t="shared" si="101"/>
        <v/>
      </c>
    </row>
    <row r="675" spans="1:19" ht="16.5" thickTop="1" thickBot="1" x14ac:dyDescent="0.3">
      <c r="A675" s="204" t="s">
        <v>256</v>
      </c>
      <c r="B675" s="284">
        <v>0</v>
      </c>
      <c r="C675" s="205">
        <v>0</v>
      </c>
      <c r="D675" s="206" t="str">
        <f t="shared" si="96"/>
        <v/>
      </c>
      <c r="E675" s="207">
        <v>0</v>
      </c>
      <c r="F675" s="205">
        <v>0</v>
      </c>
      <c r="G675" s="206" t="str">
        <f t="shared" si="97"/>
        <v/>
      </c>
      <c r="H675" s="206" t="str">
        <f t="shared" si="94"/>
        <v/>
      </c>
      <c r="I675" s="206" t="str">
        <f t="shared" si="94"/>
        <v/>
      </c>
      <c r="J675" s="208" t="str">
        <f t="shared" si="98"/>
        <v/>
      </c>
      <c r="K675" s="209">
        <v>20400</v>
      </c>
      <c r="L675" s="205">
        <v>18045</v>
      </c>
      <c r="M675" s="206">
        <f t="shared" si="99"/>
        <v>0.88455882352941173</v>
      </c>
      <c r="N675" s="207">
        <v>0</v>
      </c>
      <c r="O675" s="205">
        <v>0</v>
      </c>
      <c r="P675" s="206" t="str">
        <f t="shared" si="100"/>
        <v/>
      </c>
      <c r="Q675" s="206" t="str">
        <f t="shared" si="95"/>
        <v/>
      </c>
      <c r="R675" s="206" t="str">
        <f t="shared" si="95"/>
        <v/>
      </c>
      <c r="S675" s="208" t="str">
        <f t="shared" si="101"/>
        <v/>
      </c>
    </row>
    <row r="676" spans="1:19" ht="15" thickTop="1" thickBot="1" x14ac:dyDescent="0.3">
      <c r="A676" s="210" t="s">
        <v>84</v>
      </c>
      <c r="B676" s="210">
        <v>0</v>
      </c>
      <c r="C676" s="176">
        <v>0</v>
      </c>
      <c r="D676" s="203" t="str">
        <f t="shared" si="96"/>
        <v/>
      </c>
      <c r="E676" s="176">
        <v>0</v>
      </c>
      <c r="F676" s="176">
        <v>0</v>
      </c>
      <c r="G676" s="203" t="str">
        <f t="shared" si="97"/>
        <v/>
      </c>
      <c r="H676" s="203" t="str">
        <f t="shared" si="94"/>
        <v/>
      </c>
      <c r="I676" s="203" t="str">
        <f t="shared" si="94"/>
        <v/>
      </c>
      <c r="J676" s="203" t="str">
        <f t="shared" si="98"/>
        <v/>
      </c>
      <c r="K676" s="176">
        <v>20400</v>
      </c>
      <c r="L676" s="176">
        <v>18045</v>
      </c>
      <c r="M676" s="203">
        <f t="shared" si="99"/>
        <v>0.88455882352941173</v>
      </c>
      <c r="N676" s="176">
        <v>0</v>
      </c>
      <c r="O676" s="176">
        <v>0</v>
      </c>
      <c r="P676" s="203" t="str">
        <f t="shared" si="100"/>
        <v/>
      </c>
      <c r="Q676" s="203" t="str">
        <f t="shared" si="95"/>
        <v/>
      </c>
      <c r="R676" s="203" t="str">
        <f t="shared" si="95"/>
        <v/>
      </c>
      <c r="S676" s="203" t="str">
        <f t="shared" si="101"/>
        <v/>
      </c>
    </row>
    <row r="677" spans="1:19" ht="16.5" thickTop="1" thickBot="1" x14ac:dyDescent="0.3">
      <c r="A677" s="204" t="s">
        <v>522</v>
      </c>
      <c r="B677" s="284">
        <v>0</v>
      </c>
      <c r="C677" s="205">
        <v>0</v>
      </c>
      <c r="D677" s="206" t="str">
        <f t="shared" si="96"/>
        <v/>
      </c>
      <c r="E677" s="207">
        <v>0</v>
      </c>
      <c r="F677" s="205">
        <v>0</v>
      </c>
      <c r="G677" s="206" t="str">
        <f t="shared" si="97"/>
        <v/>
      </c>
      <c r="H677" s="206" t="str">
        <f t="shared" si="94"/>
        <v/>
      </c>
      <c r="I677" s="206" t="str">
        <f t="shared" si="94"/>
        <v/>
      </c>
      <c r="J677" s="208" t="str">
        <f t="shared" si="98"/>
        <v/>
      </c>
      <c r="K677" s="209">
        <v>42</v>
      </c>
      <c r="L677" s="205">
        <v>6</v>
      </c>
      <c r="M677" s="206">
        <f t="shared" si="99"/>
        <v>0.14285714285714285</v>
      </c>
      <c r="N677" s="207">
        <v>0</v>
      </c>
      <c r="O677" s="205">
        <v>0</v>
      </c>
      <c r="P677" s="206" t="str">
        <f t="shared" si="100"/>
        <v/>
      </c>
      <c r="Q677" s="206" t="str">
        <f t="shared" si="95"/>
        <v/>
      </c>
      <c r="R677" s="206" t="str">
        <f t="shared" si="95"/>
        <v/>
      </c>
      <c r="S677" s="208" t="str">
        <f t="shared" si="101"/>
        <v/>
      </c>
    </row>
    <row r="678" spans="1:19" ht="15" thickTop="1" thickBot="1" x14ac:dyDescent="0.3">
      <c r="A678" s="210" t="s">
        <v>352</v>
      </c>
      <c r="B678" s="210">
        <v>0</v>
      </c>
      <c r="C678" s="176">
        <v>0</v>
      </c>
      <c r="D678" s="203" t="str">
        <f t="shared" si="96"/>
        <v/>
      </c>
      <c r="E678" s="176">
        <v>0</v>
      </c>
      <c r="F678" s="176">
        <v>0</v>
      </c>
      <c r="G678" s="203" t="str">
        <f t="shared" si="97"/>
        <v/>
      </c>
      <c r="H678" s="203" t="str">
        <f t="shared" si="94"/>
        <v/>
      </c>
      <c r="I678" s="203" t="str">
        <f t="shared" si="94"/>
        <v/>
      </c>
      <c r="J678" s="203" t="str">
        <f t="shared" si="98"/>
        <v/>
      </c>
      <c r="K678" s="176">
        <v>42</v>
      </c>
      <c r="L678" s="176">
        <v>6</v>
      </c>
      <c r="M678" s="203">
        <f t="shared" si="99"/>
        <v>0.14285714285714285</v>
      </c>
      <c r="N678" s="176">
        <v>0</v>
      </c>
      <c r="O678" s="176">
        <v>0</v>
      </c>
      <c r="P678" s="203" t="str">
        <f t="shared" si="100"/>
        <v/>
      </c>
      <c r="Q678" s="203" t="str">
        <f t="shared" si="95"/>
        <v/>
      </c>
      <c r="R678" s="203" t="str">
        <f t="shared" si="95"/>
        <v/>
      </c>
      <c r="S678" s="203" t="str">
        <f t="shared" si="101"/>
        <v/>
      </c>
    </row>
    <row r="679" spans="1:19" ht="16.5" thickTop="1" thickBot="1" x14ac:dyDescent="0.3">
      <c r="A679" s="204" t="s">
        <v>536</v>
      </c>
      <c r="B679" s="284">
        <v>0</v>
      </c>
      <c r="C679" s="205">
        <v>0</v>
      </c>
      <c r="D679" s="206" t="str">
        <f t="shared" si="96"/>
        <v/>
      </c>
      <c r="E679" s="207">
        <v>0</v>
      </c>
      <c r="F679" s="205">
        <v>0</v>
      </c>
      <c r="G679" s="206" t="str">
        <f t="shared" si="97"/>
        <v/>
      </c>
      <c r="H679" s="206" t="str">
        <f t="shared" si="94"/>
        <v/>
      </c>
      <c r="I679" s="206" t="str">
        <f t="shared" si="94"/>
        <v/>
      </c>
      <c r="J679" s="208" t="str">
        <f t="shared" si="98"/>
        <v/>
      </c>
      <c r="K679" s="209">
        <v>38</v>
      </c>
      <c r="L679" s="205">
        <v>2</v>
      </c>
      <c r="M679" s="206">
        <f t="shared" si="99"/>
        <v>5.2631578947368418E-2</v>
      </c>
      <c r="N679" s="207">
        <v>49</v>
      </c>
      <c r="O679" s="205">
        <v>15</v>
      </c>
      <c r="P679" s="206">
        <f t="shared" si="100"/>
        <v>0.30612244897959184</v>
      </c>
      <c r="Q679" s="206">
        <f t="shared" si="95"/>
        <v>-0.22448979591836737</v>
      </c>
      <c r="R679" s="206">
        <f t="shared" si="95"/>
        <v>-0.8666666666666667</v>
      </c>
      <c r="S679" s="208">
        <f t="shared" si="101"/>
        <v>-0.25349087003222343</v>
      </c>
    </row>
    <row r="680" spans="1:19" ht="15" thickTop="1" thickBot="1" x14ac:dyDescent="0.3">
      <c r="A680" s="210" t="s">
        <v>352</v>
      </c>
      <c r="B680" s="210">
        <v>0</v>
      </c>
      <c r="C680" s="176">
        <v>0</v>
      </c>
      <c r="D680" s="203" t="str">
        <f t="shared" si="96"/>
        <v/>
      </c>
      <c r="E680" s="176">
        <v>0</v>
      </c>
      <c r="F680" s="176">
        <v>0</v>
      </c>
      <c r="G680" s="203" t="str">
        <f t="shared" si="97"/>
        <v/>
      </c>
      <c r="H680" s="203" t="str">
        <f t="shared" si="94"/>
        <v/>
      </c>
      <c r="I680" s="203" t="str">
        <f t="shared" si="94"/>
        <v/>
      </c>
      <c r="J680" s="203" t="str">
        <f t="shared" si="98"/>
        <v/>
      </c>
      <c r="K680" s="176">
        <v>38</v>
      </c>
      <c r="L680" s="176">
        <v>2</v>
      </c>
      <c r="M680" s="203">
        <f t="shared" si="99"/>
        <v>5.2631578947368418E-2</v>
      </c>
      <c r="N680" s="176">
        <v>49</v>
      </c>
      <c r="O680" s="176">
        <v>15</v>
      </c>
      <c r="P680" s="203">
        <f t="shared" si="100"/>
        <v>0.30612244897959184</v>
      </c>
      <c r="Q680" s="203">
        <f t="shared" si="95"/>
        <v>-0.22448979591836737</v>
      </c>
      <c r="R680" s="203">
        <f t="shared" si="95"/>
        <v>-0.8666666666666667</v>
      </c>
      <c r="S680" s="203">
        <f t="shared" si="101"/>
        <v>-0.25349087003222343</v>
      </c>
    </row>
    <row r="681" spans="1:19" ht="16.5" thickTop="1" thickBot="1" x14ac:dyDescent="0.3">
      <c r="A681" s="204" t="s">
        <v>524</v>
      </c>
      <c r="B681" s="284">
        <v>0</v>
      </c>
      <c r="C681" s="205">
        <v>0</v>
      </c>
      <c r="D681" s="206" t="str">
        <f t="shared" si="96"/>
        <v/>
      </c>
      <c r="E681" s="207">
        <v>0</v>
      </c>
      <c r="F681" s="205">
        <v>0</v>
      </c>
      <c r="G681" s="206" t="str">
        <f t="shared" si="97"/>
        <v/>
      </c>
      <c r="H681" s="206" t="str">
        <f t="shared" si="94"/>
        <v/>
      </c>
      <c r="I681" s="206" t="str">
        <f t="shared" si="94"/>
        <v/>
      </c>
      <c r="J681" s="208" t="str">
        <f t="shared" si="98"/>
        <v/>
      </c>
      <c r="K681" s="209">
        <v>38</v>
      </c>
      <c r="L681" s="205">
        <v>18</v>
      </c>
      <c r="M681" s="206">
        <f t="shared" si="99"/>
        <v>0.47368421052631576</v>
      </c>
      <c r="N681" s="207">
        <v>0</v>
      </c>
      <c r="O681" s="205">
        <v>0</v>
      </c>
      <c r="P681" s="206" t="str">
        <f t="shared" si="100"/>
        <v/>
      </c>
      <c r="Q681" s="206" t="str">
        <f t="shared" si="95"/>
        <v/>
      </c>
      <c r="R681" s="206" t="str">
        <f t="shared" si="95"/>
        <v/>
      </c>
      <c r="S681" s="208" t="str">
        <f t="shared" si="101"/>
        <v/>
      </c>
    </row>
    <row r="682" spans="1:19" ht="15" thickTop="1" thickBot="1" x14ac:dyDescent="0.3">
      <c r="A682" s="210" t="s">
        <v>352</v>
      </c>
      <c r="B682" s="210">
        <v>0</v>
      </c>
      <c r="C682" s="176">
        <v>0</v>
      </c>
      <c r="D682" s="203" t="str">
        <f t="shared" si="96"/>
        <v/>
      </c>
      <c r="E682" s="176">
        <v>0</v>
      </c>
      <c r="F682" s="176">
        <v>0</v>
      </c>
      <c r="G682" s="203" t="str">
        <f t="shared" si="97"/>
        <v/>
      </c>
      <c r="H682" s="203" t="str">
        <f t="shared" si="94"/>
        <v/>
      </c>
      <c r="I682" s="203" t="str">
        <f t="shared" si="94"/>
        <v/>
      </c>
      <c r="J682" s="203" t="str">
        <f t="shared" si="98"/>
        <v/>
      </c>
      <c r="K682" s="176">
        <v>38</v>
      </c>
      <c r="L682" s="176">
        <v>18</v>
      </c>
      <c r="M682" s="203">
        <f t="shared" si="99"/>
        <v>0.47368421052631576</v>
      </c>
      <c r="N682" s="176">
        <v>0</v>
      </c>
      <c r="O682" s="176">
        <v>0</v>
      </c>
      <c r="P682" s="203" t="str">
        <f t="shared" si="100"/>
        <v/>
      </c>
      <c r="Q682" s="203" t="str">
        <f t="shared" si="95"/>
        <v/>
      </c>
      <c r="R682" s="203" t="str">
        <f t="shared" si="95"/>
        <v/>
      </c>
      <c r="S682" s="203" t="str">
        <f t="shared" si="101"/>
        <v/>
      </c>
    </row>
    <row r="683" spans="1:19" ht="16.5" thickTop="1" thickBot="1" x14ac:dyDescent="0.3">
      <c r="A683" s="204" t="s">
        <v>410</v>
      </c>
      <c r="B683" s="284">
        <v>0</v>
      </c>
      <c r="C683" s="205">
        <v>0</v>
      </c>
      <c r="D683" s="206" t="str">
        <f t="shared" si="96"/>
        <v/>
      </c>
      <c r="E683" s="207">
        <v>0</v>
      </c>
      <c r="F683" s="205">
        <v>0</v>
      </c>
      <c r="G683" s="206" t="str">
        <f t="shared" si="97"/>
        <v/>
      </c>
      <c r="H683" s="206" t="str">
        <f t="shared" si="94"/>
        <v/>
      </c>
      <c r="I683" s="206" t="str">
        <f t="shared" si="94"/>
        <v/>
      </c>
      <c r="J683" s="208" t="str">
        <f t="shared" si="98"/>
        <v/>
      </c>
      <c r="K683" s="209">
        <v>0</v>
      </c>
      <c r="L683" s="205">
        <v>0</v>
      </c>
      <c r="M683" s="206" t="str">
        <f t="shared" si="99"/>
        <v/>
      </c>
      <c r="N683" s="207">
        <v>192</v>
      </c>
      <c r="O683" s="205">
        <v>95</v>
      </c>
      <c r="P683" s="206">
        <f t="shared" si="100"/>
        <v>0.49479166666666669</v>
      </c>
      <c r="Q683" s="206">
        <f t="shared" si="95"/>
        <v>-1</v>
      </c>
      <c r="R683" s="206">
        <f t="shared" si="95"/>
        <v>-1</v>
      </c>
      <c r="S683" s="208" t="str">
        <f t="shared" si="101"/>
        <v/>
      </c>
    </row>
    <row r="684" spans="1:19" ht="15" thickTop="1" thickBot="1" x14ac:dyDescent="0.3">
      <c r="A684" s="210" t="s">
        <v>351</v>
      </c>
      <c r="B684" s="210">
        <v>0</v>
      </c>
      <c r="C684" s="176">
        <v>0</v>
      </c>
      <c r="D684" s="203" t="str">
        <f t="shared" si="96"/>
        <v/>
      </c>
      <c r="E684" s="176">
        <v>0</v>
      </c>
      <c r="F684" s="176">
        <v>0</v>
      </c>
      <c r="G684" s="203" t="str">
        <f t="shared" si="97"/>
        <v/>
      </c>
      <c r="H684" s="203" t="str">
        <f t="shared" ref="H684:I706" si="102">IFERROR(B684/E684-1,"")</f>
        <v/>
      </c>
      <c r="I684" s="203" t="str">
        <f t="shared" si="102"/>
        <v/>
      </c>
      <c r="J684" s="203" t="str">
        <f t="shared" si="98"/>
        <v/>
      </c>
      <c r="K684" s="176">
        <v>0</v>
      </c>
      <c r="L684" s="176">
        <v>0</v>
      </c>
      <c r="M684" s="203" t="str">
        <f t="shared" si="99"/>
        <v/>
      </c>
      <c r="N684" s="176">
        <v>192</v>
      </c>
      <c r="O684" s="176">
        <v>95</v>
      </c>
      <c r="P684" s="203">
        <f t="shared" si="100"/>
        <v>0.49479166666666669</v>
      </c>
      <c r="Q684" s="203">
        <f t="shared" ref="Q684:R706" si="103">IFERROR(K684/N684-1,"")</f>
        <v>-1</v>
      </c>
      <c r="R684" s="203">
        <f t="shared" si="103"/>
        <v>-1</v>
      </c>
      <c r="S684" s="203" t="str">
        <f t="shared" si="101"/>
        <v/>
      </c>
    </row>
    <row r="685" spans="1:19" ht="16.5" thickTop="1" thickBot="1" x14ac:dyDescent="0.3">
      <c r="A685" s="204" t="s">
        <v>526</v>
      </c>
      <c r="B685" s="284">
        <v>0</v>
      </c>
      <c r="C685" s="205">
        <v>0</v>
      </c>
      <c r="D685" s="206" t="str">
        <f t="shared" si="96"/>
        <v/>
      </c>
      <c r="E685" s="207">
        <v>0</v>
      </c>
      <c r="F685" s="205">
        <v>0</v>
      </c>
      <c r="G685" s="206" t="str">
        <f t="shared" si="97"/>
        <v/>
      </c>
      <c r="H685" s="206" t="str">
        <f t="shared" si="102"/>
        <v/>
      </c>
      <c r="I685" s="206" t="str">
        <f t="shared" si="102"/>
        <v/>
      </c>
      <c r="J685" s="208" t="str">
        <f t="shared" si="98"/>
        <v/>
      </c>
      <c r="K685" s="209">
        <v>19</v>
      </c>
      <c r="L685" s="205">
        <v>13</v>
      </c>
      <c r="M685" s="206">
        <f t="shared" si="99"/>
        <v>0.68421052631578949</v>
      </c>
      <c r="N685" s="207">
        <v>0</v>
      </c>
      <c r="O685" s="205">
        <v>0</v>
      </c>
      <c r="P685" s="206" t="str">
        <f t="shared" si="100"/>
        <v/>
      </c>
      <c r="Q685" s="206" t="str">
        <f t="shared" si="103"/>
        <v/>
      </c>
      <c r="R685" s="206" t="str">
        <f t="shared" si="103"/>
        <v/>
      </c>
      <c r="S685" s="208" t="str">
        <f t="shared" si="101"/>
        <v/>
      </c>
    </row>
    <row r="686" spans="1:19" ht="15" thickTop="1" thickBot="1" x14ac:dyDescent="0.3">
      <c r="A686" s="210" t="s">
        <v>352</v>
      </c>
      <c r="B686" s="210">
        <v>0</v>
      </c>
      <c r="C686" s="176">
        <v>0</v>
      </c>
      <c r="D686" s="203" t="str">
        <f t="shared" si="96"/>
        <v/>
      </c>
      <c r="E686" s="176">
        <v>0</v>
      </c>
      <c r="F686" s="176">
        <v>0</v>
      </c>
      <c r="G686" s="203" t="str">
        <f t="shared" si="97"/>
        <v/>
      </c>
      <c r="H686" s="203" t="str">
        <f t="shared" si="102"/>
        <v/>
      </c>
      <c r="I686" s="203" t="str">
        <f t="shared" si="102"/>
        <v/>
      </c>
      <c r="J686" s="203" t="str">
        <f t="shared" si="98"/>
        <v/>
      </c>
      <c r="K686" s="176">
        <v>19</v>
      </c>
      <c r="L686" s="176">
        <v>13</v>
      </c>
      <c r="M686" s="203">
        <f t="shared" si="99"/>
        <v>0.68421052631578949</v>
      </c>
      <c r="N686" s="176">
        <v>0</v>
      </c>
      <c r="O686" s="176">
        <v>0</v>
      </c>
      <c r="P686" s="203" t="str">
        <f t="shared" si="100"/>
        <v/>
      </c>
      <c r="Q686" s="203" t="str">
        <f t="shared" si="103"/>
        <v/>
      </c>
      <c r="R686" s="203" t="str">
        <f t="shared" si="103"/>
        <v/>
      </c>
      <c r="S686" s="203" t="str">
        <f t="shared" si="101"/>
        <v/>
      </c>
    </row>
    <row r="687" spans="1:19" ht="16.5" thickTop="1" thickBot="1" x14ac:dyDescent="0.3">
      <c r="A687" s="204" t="s">
        <v>537</v>
      </c>
      <c r="B687" s="284">
        <v>0</v>
      </c>
      <c r="C687" s="205">
        <v>0</v>
      </c>
      <c r="D687" s="206" t="str">
        <f t="shared" si="96"/>
        <v/>
      </c>
      <c r="E687" s="207">
        <v>0</v>
      </c>
      <c r="F687" s="205">
        <v>0</v>
      </c>
      <c r="G687" s="206" t="str">
        <f t="shared" si="97"/>
        <v/>
      </c>
      <c r="H687" s="206" t="str">
        <f t="shared" si="102"/>
        <v/>
      </c>
      <c r="I687" s="206" t="str">
        <f t="shared" si="102"/>
        <v/>
      </c>
      <c r="J687" s="208" t="str">
        <f t="shared" si="98"/>
        <v/>
      </c>
      <c r="K687" s="209">
        <v>0</v>
      </c>
      <c r="L687" s="205">
        <v>0</v>
      </c>
      <c r="M687" s="206" t="str">
        <f t="shared" si="99"/>
        <v/>
      </c>
      <c r="N687" s="207">
        <v>19</v>
      </c>
      <c r="O687" s="205">
        <v>6</v>
      </c>
      <c r="P687" s="206">
        <f t="shared" si="100"/>
        <v>0.31578947368421051</v>
      </c>
      <c r="Q687" s="206">
        <f t="shared" si="103"/>
        <v>-1</v>
      </c>
      <c r="R687" s="206">
        <f t="shared" si="103"/>
        <v>-1</v>
      </c>
      <c r="S687" s="208" t="str">
        <f t="shared" si="101"/>
        <v/>
      </c>
    </row>
    <row r="688" spans="1:19" ht="15" thickTop="1" thickBot="1" x14ac:dyDescent="0.3">
      <c r="A688" s="210" t="s">
        <v>352</v>
      </c>
      <c r="B688" s="210">
        <v>0</v>
      </c>
      <c r="C688" s="176">
        <v>0</v>
      </c>
      <c r="D688" s="203" t="str">
        <f t="shared" si="96"/>
        <v/>
      </c>
      <c r="E688" s="176">
        <v>0</v>
      </c>
      <c r="F688" s="176">
        <v>0</v>
      </c>
      <c r="G688" s="203" t="str">
        <f t="shared" si="97"/>
        <v/>
      </c>
      <c r="H688" s="203" t="str">
        <f t="shared" si="102"/>
        <v/>
      </c>
      <c r="I688" s="203" t="str">
        <f t="shared" si="102"/>
        <v/>
      </c>
      <c r="J688" s="203" t="str">
        <f t="shared" si="98"/>
        <v/>
      </c>
      <c r="K688" s="176">
        <v>0</v>
      </c>
      <c r="L688" s="176">
        <v>0</v>
      </c>
      <c r="M688" s="203" t="str">
        <f t="shared" si="99"/>
        <v/>
      </c>
      <c r="N688" s="176">
        <v>19</v>
      </c>
      <c r="O688" s="176">
        <v>6</v>
      </c>
      <c r="P688" s="203">
        <f t="shared" si="100"/>
        <v>0.31578947368421051</v>
      </c>
      <c r="Q688" s="203">
        <f t="shared" si="103"/>
        <v>-1</v>
      </c>
      <c r="R688" s="203">
        <f t="shared" si="103"/>
        <v>-1</v>
      </c>
      <c r="S688" s="203" t="str">
        <f t="shared" si="101"/>
        <v/>
      </c>
    </row>
    <row r="689" spans="1:19" ht="16.5" thickTop="1" thickBot="1" x14ac:dyDescent="0.3">
      <c r="A689" s="204" t="s">
        <v>421</v>
      </c>
      <c r="B689" s="284">
        <v>0</v>
      </c>
      <c r="C689" s="205">
        <v>0</v>
      </c>
      <c r="D689" s="206" t="str">
        <f t="shared" si="96"/>
        <v/>
      </c>
      <c r="E689" s="207">
        <v>0</v>
      </c>
      <c r="F689" s="205">
        <v>0</v>
      </c>
      <c r="G689" s="206" t="str">
        <f t="shared" si="97"/>
        <v/>
      </c>
      <c r="H689" s="206" t="str">
        <f t="shared" si="102"/>
        <v/>
      </c>
      <c r="I689" s="206" t="str">
        <f t="shared" si="102"/>
        <v/>
      </c>
      <c r="J689" s="208" t="str">
        <f t="shared" si="98"/>
        <v/>
      </c>
      <c r="K689" s="209">
        <v>0</v>
      </c>
      <c r="L689" s="205">
        <v>0</v>
      </c>
      <c r="M689" s="206" t="str">
        <f t="shared" si="99"/>
        <v/>
      </c>
      <c r="N689" s="207">
        <v>3536</v>
      </c>
      <c r="O689" s="205">
        <v>2691</v>
      </c>
      <c r="P689" s="206">
        <f t="shared" si="100"/>
        <v>0.76102941176470584</v>
      </c>
      <c r="Q689" s="206">
        <f t="shared" si="103"/>
        <v>-1</v>
      </c>
      <c r="R689" s="206">
        <f t="shared" si="103"/>
        <v>-1</v>
      </c>
      <c r="S689" s="208" t="str">
        <f t="shared" si="101"/>
        <v/>
      </c>
    </row>
    <row r="690" spans="1:19" ht="15" thickTop="1" thickBot="1" x14ac:dyDescent="0.3">
      <c r="A690" s="210" t="s">
        <v>351</v>
      </c>
      <c r="B690" s="210">
        <v>0</v>
      </c>
      <c r="C690" s="176">
        <v>0</v>
      </c>
      <c r="D690" s="203" t="str">
        <f t="shared" si="96"/>
        <v/>
      </c>
      <c r="E690" s="176">
        <v>0</v>
      </c>
      <c r="F690" s="176">
        <v>0</v>
      </c>
      <c r="G690" s="203" t="str">
        <f t="shared" si="97"/>
        <v/>
      </c>
      <c r="H690" s="203" t="str">
        <f t="shared" si="102"/>
        <v/>
      </c>
      <c r="I690" s="203" t="str">
        <f t="shared" si="102"/>
        <v/>
      </c>
      <c r="J690" s="203" t="str">
        <f t="shared" si="98"/>
        <v/>
      </c>
      <c r="K690" s="176">
        <v>0</v>
      </c>
      <c r="L690" s="176">
        <v>0</v>
      </c>
      <c r="M690" s="203" t="str">
        <f t="shared" si="99"/>
        <v/>
      </c>
      <c r="N690" s="176">
        <v>3536</v>
      </c>
      <c r="O690" s="176">
        <v>2691</v>
      </c>
      <c r="P690" s="203">
        <f t="shared" si="100"/>
        <v>0.76102941176470584</v>
      </c>
      <c r="Q690" s="203">
        <f t="shared" si="103"/>
        <v>-1</v>
      </c>
      <c r="R690" s="203">
        <f t="shared" si="103"/>
        <v>-1</v>
      </c>
      <c r="S690" s="203" t="str">
        <f t="shared" si="101"/>
        <v/>
      </c>
    </row>
    <row r="691" spans="1:19" ht="16.5" thickTop="1" thickBot="1" x14ac:dyDescent="0.3">
      <c r="A691" s="204" t="s">
        <v>602</v>
      </c>
      <c r="B691" s="284">
        <v>0</v>
      </c>
      <c r="C691" s="205">
        <v>0</v>
      </c>
      <c r="D691" s="206" t="str">
        <f t="shared" si="96"/>
        <v/>
      </c>
      <c r="E691" s="207">
        <v>0</v>
      </c>
      <c r="F691" s="205">
        <v>0</v>
      </c>
      <c r="G691" s="206" t="str">
        <f t="shared" si="97"/>
        <v/>
      </c>
      <c r="H691" s="206" t="str">
        <f t="shared" si="102"/>
        <v/>
      </c>
      <c r="I691" s="206" t="str">
        <f t="shared" si="102"/>
        <v/>
      </c>
      <c r="J691" s="208" t="str">
        <f t="shared" si="98"/>
        <v/>
      </c>
      <c r="K691" s="209">
        <v>19</v>
      </c>
      <c r="L691" s="205">
        <v>0</v>
      </c>
      <c r="M691" s="206">
        <f t="shared" si="99"/>
        <v>0</v>
      </c>
      <c r="N691" s="207">
        <v>0</v>
      </c>
      <c r="O691" s="205">
        <v>0</v>
      </c>
      <c r="P691" s="206" t="str">
        <f t="shared" si="100"/>
        <v/>
      </c>
      <c r="Q691" s="206" t="str">
        <f t="shared" si="103"/>
        <v/>
      </c>
      <c r="R691" s="206" t="str">
        <f t="shared" si="103"/>
        <v/>
      </c>
      <c r="S691" s="208" t="str">
        <f t="shared" si="101"/>
        <v/>
      </c>
    </row>
    <row r="692" spans="1:19" ht="15" thickTop="1" thickBot="1" x14ac:dyDescent="0.3">
      <c r="A692" s="210" t="s">
        <v>352</v>
      </c>
      <c r="B692" s="210">
        <v>0</v>
      </c>
      <c r="C692" s="176">
        <v>0</v>
      </c>
      <c r="D692" s="203" t="str">
        <f t="shared" si="96"/>
        <v/>
      </c>
      <c r="E692" s="176">
        <v>0</v>
      </c>
      <c r="F692" s="176">
        <v>0</v>
      </c>
      <c r="G692" s="203" t="str">
        <f t="shared" si="97"/>
        <v/>
      </c>
      <c r="H692" s="203" t="str">
        <f t="shared" si="102"/>
        <v/>
      </c>
      <c r="I692" s="203" t="str">
        <f t="shared" si="102"/>
        <v/>
      </c>
      <c r="J692" s="203" t="str">
        <f t="shared" si="98"/>
        <v/>
      </c>
      <c r="K692" s="176">
        <v>19</v>
      </c>
      <c r="L692" s="176">
        <v>0</v>
      </c>
      <c r="M692" s="203">
        <f t="shared" si="99"/>
        <v>0</v>
      </c>
      <c r="N692" s="176">
        <v>0</v>
      </c>
      <c r="O692" s="176">
        <v>0</v>
      </c>
      <c r="P692" s="203" t="str">
        <f t="shared" si="100"/>
        <v/>
      </c>
      <c r="Q692" s="203" t="str">
        <f t="shared" si="103"/>
        <v/>
      </c>
      <c r="R692" s="203" t="str">
        <f t="shared" si="103"/>
        <v/>
      </c>
      <c r="S692" s="203" t="str">
        <f t="shared" si="101"/>
        <v/>
      </c>
    </row>
    <row r="693" spans="1:19" ht="16.5" thickTop="1" thickBot="1" x14ac:dyDescent="0.3">
      <c r="A693" s="204" t="s">
        <v>528</v>
      </c>
      <c r="B693" s="284">
        <v>0</v>
      </c>
      <c r="C693" s="205">
        <v>0</v>
      </c>
      <c r="D693" s="206" t="str">
        <f t="shared" si="96"/>
        <v/>
      </c>
      <c r="E693" s="207">
        <v>0</v>
      </c>
      <c r="F693" s="205">
        <v>0</v>
      </c>
      <c r="G693" s="206" t="str">
        <f t="shared" si="97"/>
        <v/>
      </c>
      <c r="H693" s="206" t="str">
        <f t="shared" si="102"/>
        <v/>
      </c>
      <c r="I693" s="206" t="str">
        <f t="shared" si="102"/>
        <v/>
      </c>
      <c r="J693" s="208" t="str">
        <f t="shared" si="98"/>
        <v/>
      </c>
      <c r="K693" s="209">
        <v>19</v>
      </c>
      <c r="L693" s="205">
        <v>13</v>
      </c>
      <c r="M693" s="206">
        <f t="shared" si="99"/>
        <v>0.68421052631578949</v>
      </c>
      <c r="N693" s="207">
        <v>38</v>
      </c>
      <c r="O693" s="205">
        <v>25</v>
      </c>
      <c r="P693" s="206">
        <f t="shared" si="100"/>
        <v>0.65789473684210531</v>
      </c>
      <c r="Q693" s="206">
        <f t="shared" si="103"/>
        <v>-0.5</v>
      </c>
      <c r="R693" s="206">
        <f t="shared" si="103"/>
        <v>-0.48</v>
      </c>
      <c r="S693" s="208">
        <f t="shared" si="101"/>
        <v>2.6315789473684181E-2</v>
      </c>
    </row>
    <row r="694" spans="1:19" ht="15" thickTop="1" thickBot="1" x14ac:dyDescent="0.3">
      <c r="A694" s="210" t="s">
        <v>352</v>
      </c>
      <c r="B694" s="210">
        <v>0</v>
      </c>
      <c r="C694" s="176">
        <v>0</v>
      </c>
      <c r="D694" s="203" t="str">
        <f t="shared" si="96"/>
        <v/>
      </c>
      <c r="E694" s="176">
        <v>0</v>
      </c>
      <c r="F694" s="176">
        <v>0</v>
      </c>
      <c r="G694" s="203" t="str">
        <f t="shared" si="97"/>
        <v/>
      </c>
      <c r="H694" s="203" t="str">
        <f t="shared" si="102"/>
        <v/>
      </c>
      <c r="I694" s="203" t="str">
        <f t="shared" si="102"/>
        <v/>
      </c>
      <c r="J694" s="203" t="str">
        <f t="shared" si="98"/>
        <v/>
      </c>
      <c r="K694" s="176">
        <v>19</v>
      </c>
      <c r="L694" s="176">
        <v>13</v>
      </c>
      <c r="M694" s="203">
        <f t="shared" si="99"/>
        <v>0.68421052631578949</v>
      </c>
      <c r="N694" s="176">
        <v>38</v>
      </c>
      <c r="O694" s="176">
        <v>25</v>
      </c>
      <c r="P694" s="203">
        <f t="shared" si="100"/>
        <v>0.65789473684210531</v>
      </c>
      <c r="Q694" s="203">
        <f t="shared" si="103"/>
        <v>-0.5</v>
      </c>
      <c r="R694" s="203">
        <f t="shared" si="103"/>
        <v>-0.48</v>
      </c>
      <c r="S694" s="203">
        <f t="shared" si="101"/>
        <v>2.6315789473684181E-2</v>
      </c>
    </row>
    <row r="695" spans="1:19" ht="16.5" thickTop="1" thickBot="1" x14ac:dyDescent="0.3">
      <c r="A695" s="204" t="s">
        <v>480</v>
      </c>
      <c r="B695" s="284">
        <v>0</v>
      </c>
      <c r="C695" s="205">
        <v>0</v>
      </c>
      <c r="D695" s="206" t="str">
        <f t="shared" si="96"/>
        <v/>
      </c>
      <c r="E695" s="207">
        <v>0</v>
      </c>
      <c r="F695" s="205">
        <v>0</v>
      </c>
      <c r="G695" s="206" t="str">
        <f t="shared" si="97"/>
        <v/>
      </c>
      <c r="H695" s="206" t="str">
        <f t="shared" si="102"/>
        <v/>
      </c>
      <c r="I695" s="206" t="str">
        <f t="shared" si="102"/>
        <v/>
      </c>
      <c r="J695" s="208" t="str">
        <f t="shared" si="98"/>
        <v/>
      </c>
      <c r="K695" s="209">
        <v>0</v>
      </c>
      <c r="L695" s="205">
        <v>0</v>
      </c>
      <c r="M695" s="206" t="str">
        <f t="shared" si="99"/>
        <v/>
      </c>
      <c r="N695" s="207">
        <v>11</v>
      </c>
      <c r="O695" s="205">
        <v>11</v>
      </c>
      <c r="P695" s="206">
        <f t="shared" si="100"/>
        <v>1</v>
      </c>
      <c r="Q695" s="206">
        <f t="shared" si="103"/>
        <v>-1</v>
      </c>
      <c r="R695" s="206">
        <f t="shared" si="103"/>
        <v>-1</v>
      </c>
      <c r="S695" s="208" t="str">
        <f t="shared" si="101"/>
        <v/>
      </c>
    </row>
    <row r="696" spans="1:19" ht="15" thickTop="1" thickBot="1" x14ac:dyDescent="0.3">
      <c r="A696" s="210" t="s">
        <v>354</v>
      </c>
      <c r="B696" s="210">
        <v>0</v>
      </c>
      <c r="C696" s="176">
        <v>0</v>
      </c>
      <c r="D696" s="203" t="str">
        <f t="shared" si="96"/>
        <v/>
      </c>
      <c r="E696" s="176">
        <v>0</v>
      </c>
      <c r="F696" s="176">
        <v>0</v>
      </c>
      <c r="G696" s="203" t="str">
        <f t="shared" si="97"/>
        <v/>
      </c>
      <c r="H696" s="203" t="str">
        <f t="shared" si="102"/>
        <v/>
      </c>
      <c r="I696" s="203" t="str">
        <f t="shared" si="102"/>
        <v/>
      </c>
      <c r="J696" s="203" t="str">
        <f t="shared" si="98"/>
        <v/>
      </c>
      <c r="K696" s="176">
        <v>0</v>
      </c>
      <c r="L696" s="176">
        <v>0</v>
      </c>
      <c r="M696" s="203" t="str">
        <f t="shared" si="99"/>
        <v/>
      </c>
      <c r="N696" s="176">
        <v>11</v>
      </c>
      <c r="O696" s="176">
        <v>11</v>
      </c>
      <c r="P696" s="203">
        <f t="shared" si="100"/>
        <v>1</v>
      </c>
      <c r="Q696" s="203">
        <f t="shared" si="103"/>
        <v>-1</v>
      </c>
      <c r="R696" s="203">
        <f t="shared" si="103"/>
        <v>-1</v>
      </c>
      <c r="S696" s="203" t="str">
        <f t="shared" si="101"/>
        <v/>
      </c>
    </row>
    <row r="697" spans="1:19" ht="16.5" thickTop="1" thickBot="1" x14ac:dyDescent="0.3">
      <c r="A697" s="204" t="s">
        <v>604</v>
      </c>
      <c r="B697" s="284">
        <v>0</v>
      </c>
      <c r="C697" s="205">
        <v>0</v>
      </c>
      <c r="D697" s="206" t="str">
        <f t="shared" si="96"/>
        <v/>
      </c>
      <c r="E697" s="207">
        <v>0</v>
      </c>
      <c r="F697" s="205">
        <v>0</v>
      </c>
      <c r="G697" s="206" t="str">
        <f t="shared" si="97"/>
        <v/>
      </c>
      <c r="H697" s="206" t="str">
        <f t="shared" si="102"/>
        <v/>
      </c>
      <c r="I697" s="206" t="str">
        <f t="shared" si="102"/>
        <v/>
      </c>
      <c r="J697" s="208" t="str">
        <f t="shared" si="98"/>
        <v/>
      </c>
      <c r="K697" s="209">
        <v>19</v>
      </c>
      <c r="L697" s="205">
        <v>12</v>
      </c>
      <c r="M697" s="206">
        <f t="shared" si="99"/>
        <v>0.63157894736842102</v>
      </c>
      <c r="N697" s="207">
        <v>0</v>
      </c>
      <c r="O697" s="205">
        <v>0</v>
      </c>
      <c r="P697" s="206" t="str">
        <f t="shared" si="100"/>
        <v/>
      </c>
      <c r="Q697" s="206" t="str">
        <f t="shared" si="103"/>
        <v/>
      </c>
      <c r="R697" s="206" t="str">
        <f t="shared" si="103"/>
        <v/>
      </c>
      <c r="S697" s="208" t="str">
        <f t="shared" si="101"/>
        <v/>
      </c>
    </row>
    <row r="698" spans="1:19" ht="15" thickTop="1" thickBot="1" x14ac:dyDescent="0.3">
      <c r="A698" s="210" t="s">
        <v>352</v>
      </c>
      <c r="B698" s="210">
        <v>0</v>
      </c>
      <c r="C698" s="176">
        <v>0</v>
      </c>
      <c r="D698" s="203" t="str">
        <f t="shared" si="96"/>
        <v/>
      </c>
      <c r="E698" s="176">
        <v>0</v>
      </c>
      <c r="F698" s="176">
        <v>0</v>
      </c>
      <c r="G698" s="203" t="str">
        <f t="shared" si="97"/>
        <v/>
      </c>
      <c r="H698" s="203" t="str">
        <f t="shared" si="102"/>
        <v/>
      </c>
      <c r="I698" s="203" t="str">
        <f t="shared" si="102"/>
        <v/>
      </c>
      <c r="J698" s="203" t="str">
        <f t="shared" si="98"/>
        <v/>
      </c>
      <c r="K698" s="176">
        <v>19</v>
      </c>
      <c r="L698" s="176">
        <v>12</v>
      </c>
      <c r="M698" s="203">
        <f t="shared" si="99"/>
        <v>0.63157894736842102</v>
      </c>
      <c r="N698" s="176">
        <v>0</v>
      </c>
      <c r="O698" s="176">
        <v>0</v>
      </c>
      <c r="P698" s="203" t="str">
        <f t="shared" si="100"/>
        <v/>
      </c>
      <c r="Q698" s="203" t="str">
        <f t="shared" si="103"/>
        <v/>
      </c>
      <c r="R698" s="203" t="str">
        <f t="shared" si="103"/>
        <v/>
      </c>
      <c r="S698" s="203" t="str">
        <f t="shared" si="101"/>
        <v/>
      </c>
    </row>
    <row r="699" spans="1:19" ht="16.5" thickTop="1" thickBot="1" x14ac:dyDescent="0.3">
      <c r="A699" s="204" t="s">
        <v>504</v>
      </c>
      <c r="B699" s="284">
        <v>0</v>
      </c>
      <c r="C699" s="205">
        <v>0</v>
      </c>
      <c r="D699" s="206" t="str">
        <f t="shared" si="96"/>
        <v/>
      </c>
      <c r="E699" s="207">
        <v>0</v>
      </c>
      <c r="F699" s="205">
        <v>0</v>
      </c>
      <c r="G699" s="206" t="str">
        <f t="shared" si="97"/>
        <v/>
      </c>
      <c r="H699" s="206" t="str">
        <f t="shared" si="102"/>
        <v/>
      </c>
      <c r="I699" s="206" t="str">
        <f t="shared" si="102"/>
        <v/>
      </c>
      <c r="J699" s="208" t="str">
        <f t="shared" si="98"/>
        <v/>
      </c>
      <c r="K699" s="209">
        <v>0</v>
      </c>
      <c r="L699" s="205">
        <v>0</v>
      </c>
      <c r="M699" s="206" t="str">
        <f t="shared" si="99"/>
        <v/>
      </c>
      <c r="N699" s="207">
        <v>19</v>
      </c>
      <c r="O699" s="205">
        <v>12</v>
      </c>
      <c r="P699" s="206">
        <f t="shared" si="100"/>
        <v>0.63157894736842102</v>
      </c>
      <c r="Q699" s="206">
        <f t="shared" si="103"/>
        <v>-1</v>
      </c>
      <c r="R699" s="206">
        <f t="shared" si="103"/>
        <v>-1</v>
      </c>
      <c r="S699" s="208" t="str">
        <f t="shared" si="101"/>
        <v/>
      </c>
    </row>
    <row r="700" spans="1:19" ht="15" thickTop="1" thickBot="1" x14ac:dyDescent="0.3">
      <c r="A700" s="210" t="s">
        <v>352</v>
      </c>
      <c r="B700" s="210">
        <v>0</v>
      </c>
      <c r="C700" s="176">
        <v>0</v>
      </c>
      <c r="D700" s="203" t="str">
        <f t="shared" si="96"/>
        <v/>
      </c>
      <c r="E700" s="176">
        <v>0</v>
      </c>
      <c r="F700" s="176">
        <v>0</v>
      </c>
      <c r="G700" s="203" t="str">
        <f t="shared" si="97"/>
        <v/>
      </c>
      <c r="H700" s="203" t="str">
        <f t="shared" si="102"/>
        <v/>
      </c>
      <c r="I700" s="203" t="str">
        <f t="shared" si="102"/>
        <v/>
      </c>
      <c r="J700" s="203" t="str">
        <f t="shared" si="98"/>
        <v/>
      </c>
      <c r="K700" s="176">
        <v>0</v>
      </c>
      <c r="L700" s="176">
        <v>0</v>
      </c>
      <c r="M700" s="203" t="str">
        <f t="shared" si="99"/>
        <v/>
      </c>
      <c r="N700" s="176">
        <v>19</v>
      </c>
      <c r="O700" s="176">
        <v>12</v>
      </c>
      <c r="P700" s="203">
        <f t="shared" si="100"/>
        <v>0.63157894736842102</v>
      </c>
      <c r="Q700" s="203">
        <f t="shared" si="103"/>
        <v>-1</v>
      </c>
      <c r="R700" s="203">
        <f t="shared" si="103"/>
        <v>-1</v>
      </c>
      <c r="S700" s="203" t="str">
        <f t="shared" si="101"/>
        <v/>
      </c>
    </row>
    <row r="701" spans="1:19" ht="16.5" thickTop="1" thickBot="1" x14ac:dyDescent="0.3">
      <c r="A701" s="204" t="s">
        <v>530</v>
      </c>
      <c r="B701" s="284">
        <v>0</v>
      </c>
      <c r="C701" s="205">
        <v>0</v>
      </c>
      <c r="D701" s="206" t="str">
        <f t="shared" si="96"/>
        <v/>
      </c>
      <c r="E701" s="207">
        <v>0</v>
      </c>
      <c r="F701" s="205">
        <v>0</v>
      </c>
      <c r="G701" s="206" t="str">
        <f t="shared" si="97"/>
        <v/>
      </c>
      <c r="H701" s="206" t="str">
        <f t="shared" si="102"/>
        <v/>
      </c>
      <c r="I701" s="206" t="str">
        <f t="shared" si="102"/>
        <v/>
      </c>
      <c r="J701" s="208" t="str">
        <f t="shared" si="98"/>
        <v/>
      </c>
      <c r="K701" s="209">
        <v>19</v>
      </c>
      <c r="L701" s="205">
        <v>13</v>
      </c>
      <c r="M701" s="206">
        <f t="shared" si="99"/>
        <v>0.68421052631578949</v>
      </c>
      <c r="N701" s="207">
        <v>0</v>
      </c>
      <c r="O701" s="205">
        <v>0</v>
      </c>
      <c r="P701" s="206" t="str">
        <f t="shared" si="100"/>
        <v/>
      </c>
      <c r="Q701" s="206" t="str">
        <f t="shared" si="103"/>
        <v/>
      </c>
      <c r="R701" s="206" t="str">
        <f t="shared" si="103"/>
        <v/>
      </c>
      <c r="S701" s="208" t="str">
        <f t="shared" si="101"/>
        <v/>
      </c>
    </row>
    <row r="702" spans="1:19" ht="15" thickTop="1" thickBot="1" x14ac:dyDescent="0.3">
      <c r="A702" s="210" t="s">
        <v>353</v>
      </c>
      <c r="B702" s="210">
        <v>0</v>
      </c>
      <c r="C702" s="176">
        <v>0</v>
      </c>
      <c r="D702" s="203" t="str">
        <f t="shared" si="96"/>
        <v/>
      </c>
      <c r="E702" s="176">
        <v>0</v>
      </c>
      <c r="F702" s="176">
        <v>0</v>
      </c>
      <c r="G702" s="203" t="str">
        <f t="shared" si="97"/>
        <v/>
      </c>
      <c r="H702" s="203" t="str">
        <f t="shared" si="102"/>
        <v/>
      </c>
      <c r="I702" s="203" t="str">
        <f t="shared" si="102"/>
        <v/>
      </c>
      <c r="J702" s="203" t="str">
        <f t="shared" si="98"/>
        <v/>
      </c>
      <c r="K702" s="176">
        <v>19</v>
      </c>
      <c r="L702" s="176">
        <v>13</v>
      </c>
      <c r="M702" s="203">
        <f t="shared" si="99"/>
        <v>0.68421052631578949</v>
      </c>
      <c r="N702" s="176">
        <v>0</v>
      </c>
      <c r="O702" s="176">
        <v>0</v>
      </c>
      <c r="P702" s="203" t="str">
        <f t="shared" si="100"/>
        <v/>
      </c>
      <c r="Q702" s="203" t="str">
        <f t="shared" si="103"/>
        <v/>
      </c>
      <c r="R702" s="203" t="str">
        <f t="shared" si="103"/>
        <v/>
      </c>
      <c r="S702" s="203" t="str">
        <f t="shared" si="101"/>
        <v/>
      </c>
    </row>
    <row r="703" spans="1:19" ht="16.5" thickTop="1" thickBot="1" x14ac:dyDescent="0.3">
      <c r="A703" s="204" t="s">
        <v>531</v>
      </c>
      <c r="B703" s="284">
        <v>0</v>
      </c>
      <c r="C703" s="205">
        <v>0</v>
      </c>
      <c r="D703" s="206" t="str">
        <f t="shared" si="96"/>
        <v/>
      </c>
      <c r="E703" s="207">
        <v>0</v>
      </c>
      <c r="F703" s="205">
        <v>0</v>
      </c>
      <c r="G703" s="206" t="str">
        <f t="shared" si="97"/>
        <v/>
      </c>
      <c r="H703" s="206" t="str">
        <f t="shared" si="102"/>
        <v/>
      </c>
      <c r="I703" s="206" t="str">
        <f t="shared" si="102"/>
        <v/>
      </c>
      <c r="J703" s="208" t="str">
        <f t="shared" si="98"/>
        <v/>
      </c>
      <c r="K703" s="209">
        <v>0</v>
      </c>
      <c r="L703" s="205">
        <v>0</v>
      </c>
      <c r="M703" s="206" t="str">
        <f t="shared" si="99"/>
        <v/>
      </c>
      <c r="N703" s="207">
        <v>16</v>
      </c>
      <c r="O703" s="205">
        <v>0</v>
      </c>
      <c r="P703" s="206">
        <f t="shared" si="100"/>
        <v>0</v>
      </c>
      <c r="Q703" s="206">
        <f t="shared" si="103"/>
        <v>-1</v>
      </c>
      <c r="R703" s="206" t="str">
        <f t="shared" si="103"/>
        <v/>
      </c>
      <c r="S703" s="208" t="str">
        <f t="shared" si="101"/>
        <v/>
      </c>
    </row>
    <row r="704" spans="1:19" ht="15" thickTop="1" thickBot="1" x14ac:dyDescent="0.3">
      <c r="A704" s="210" t="s">
        <v>354</v>
      </c>
      <c r="B704" s="210">
        <v>0</v>
      </c>
      <c r="C704" s="176">
        <v>0</v>
      </c>
      <c r="D704" s="203" t="str">
        <f t="shared" si="96"/>
        <v/>
      </c>
      <c r="E704" s="176">
        <v>0</v>
      </c>
      <c r="F704" s="176">
        <v>0</v>
      </c>
      <c r="G704" s="203" t="str">
        <f t="shared" si="97"/>
        <v/>
      </c>
      <c r="H704" s="203" t="str">
        <f t="shared" si="102"/>
        <v/>
      </c>
      <c r="I704" s="203" t="str">
        <f t="shared" si="102"/>
        <v/>
      </c>
      <c r="J704" s="203" t="str">
        <f t="shared" si="98"/>
        <v/>
      </c>
      <c r="K704" s="176">
        <v>0</v>
      </c>
      <c r="L704" s="176">
        <v>0</v>
      </c>
      <c r="M704" s="203" t="str">
        <f t="shared" si="99"/>
        <v/>
      </c>
      <c r="N704" s="176">
        <v>16</v>
      </c>
      <c r="O704" s="176">
        <v>0</v>
      </c>
      <c r="P704" s="203">
        <f t="shared" si="100"/>
        <v>0</v>
      </c>
      <c r="Q704" s="203">
        <f t="shared" si="103"/>
        <v>-1</v>
      </c>
      <c r="R704" s="203" t="str">
        <f t="shared" si="103"/>
        <v/>
      </c>
      <c r="S704" s="203" t="str">
        <f t="shared" si="101"/>
        <v/>
      </c>
    </row>
    <row r="705" spans="1:19" ht="16.5" thickTop="1" thickBot="1" x14ac:dyDescent="0.3">
      <c r="A705" s="204" t="s">
        <v>345</v>
      </c>
      <c r="B705" s="284">
        <v>0</v>
      </c>
      <c r="C705" s="205">
        <v>0</v>
      </c>
      <c r="D705" s="206" t="str">
        <f t="shared" si="96"/>
        <v/>
      </c>
      <c r="E705" s="207">
        <v>0</v>
      </c>
      <c r="F705" s="205">
        <v>0</v>
      </c>
      <c r="G705" s="206" t="str">
        <f t="shared" si="97"/>
        <v/>
      </c>
      <c r="H705" s="206" t="str">
        <f t="shared" si="102"/>
        <v/>
      </c>
      <c r="I705" s="206" t="str">
        <f t="shared" si="102"/>
        <v/>
      </c>
      <c r="J705" s="208" t="str">
        <f>IFERROR(D705-G705,"")</f>
        <v/>
      </c>
      <c r="K705" s="209">
        <v>19</v>
      </c>
      <c r="L705" s="205">
        <v>0</v>
      </c>
      <c r="M705" s="206">
        <f t="shared" si="99"/>
        <v>0</v>
      </c>
      <c r="N705" s="207">
        <v>76</v>
      </c>
      <c r="O705" s="205">
        <v>28</v>
      </c>
      <c r="P705" s="206">
        <f t="shared" si="100"/>
        <v>0.36842105263157893</v>
      </c>
      <c r="Q705" s="206">
        <f t="shared" si="103"/>
        <v>-0.75</v>
      </c>
      <c r="R705" s="206">
        <f t="shared" si="103"/>
        <v>-1</v>
      </c>
      <c r="S705" s="208">
        <f t="shared" si="101"/>
        <v>-0.36842105263157893</v>
      </c>
    </row>
    <row r="706" spans="1:19" ht="14.25" thickTop="1" x14ac:dyDescent="0.25">
      <c r="A706" s="210" t="s">
        <v>352</v>
      </c>
      <c r="B706" s="210">
        <v>0</v>
      </c>
      <c r="C706" s="176">
        <v>0</v>
      </c>
      <c r="D706" s="203" t="str">
        <f t="shared" si="96"/>
        <v/>
      </c>
      <c r="E706" s="176">
        <v>0</v>
      </c>
      <c r="F706" s="176">
        <v>0</v>
      </c>
      <c r="G706" s="203" t="str">
        <f t="shared" si="97"/>
        <v/>
      </c>
      <c r="H706" s="203" t="str">
        <f t="shared" si="102"/>
        <v/>
      </c>
      <c r="I706" s="203" t="str">
        <f t="shared" si="102"/>
        <v/>
      </c>
      <c r="J706" s="203" t="str">
        <f t="shared" ref="J706:J745" si="104">IFERROR(D706-G706,"")</f>
        <v/>
      </c>
      <c r="K706" s="176">
        <v>19</v>
      </c>
      <c r="L706" s="176">
        <v>0</v>
      </c>
      <c r="M706" s="203">
        <f t="shared" si="99"/>
        <v>0</v>
      </c>
      <c r="N706" s="176">
        <v>0</v>
      </c>
      <c r="O706" s="176">
        <v>0</v>
      </c>
      <c r="P706" s="203" t="str">
        <f t="shared" si="100"/>
        <v/>
      </c>
      <c r="Q706" s="203" t="str">
        <f t="shared" si="103"/>
        <v/>
      </c>
      <c r="R706" s="203" t="str">
        <f t="shared" si="103"/>
        <v/>
      </c>
      <c r="S706" s="203" t="str">
        <f t="shared" si="101"/>
        <v/>
      </c>
    </row>
    <row r="707" spans="1:19" ht="14.25" thickBot="1" x14ac:dyDescent="0.3">
      <c r="A707" s="210" t="s">
        <v>353</v>
      </c>
      <c r="B707" s="210">
        <v>0</v>
      </c>
      <c r="C707" s="176">
        <v>0</v>
      </c>
      <c r="D707" s="203" t="str">
        <f t="shared" si="96"/>
        <v/>
      </c>
      <c r="E707" s="176">
        <v>0</v>
      </c>
      <c r="F707" s="176">
        <v>0</v>
      </c>
      <c r="G707" s="203" t="str">
        <f t="shared" si="97"/>
        <v/>
      </c>
      <c r="H707" s="203" t="str">
        <f t="shared" ref="H707:I729" si="105">IFERROR(B707/E707-1,"")</f>
        <v/>
      </c>
      <c r="I707" s="203" t="str">
        <f t="shared" si="105"/>
        <v/>
      </c>
      <c r="J707" s="203" t="str">
        <f t="shared" si="104"/>
        <v/>
      </c>
      <c r="K707" s="176">
        <v>0</v>
      </c>
      <c r="L707" s="176">
        <v>0</v>
      </c>
      <c r="M707" s="203" t="str">
        <f t="shared" si="99"/>
        <v/>
      </c>
      <c r="N707" s="176">
        <v>76</v>
      </c>
      <c r="O707" s="176">
        <v>28</v>
      </c>
      <c r="P707" s="203">
        <f t="shared" si="100"/>
        <v>0.36842105263157893</v>
      </c>
      <c r="Q707" s="203">
        <f t="shared" ref="Q707:R729" si="106">IFERROR(K707/N707-1,"")</f>
        <v>-1</v>
      </c>
      <c r="R707" s="203">
        <f t="shared" si="106"/>
        <v>-1</v>
      </c>
      <c r="S707" s="203" t="str">
        <f t="shared" si="101"/>
        <v/>
      </c>
    </row>
    <row r="708" spans="1:19" ht="16.5" thickTop="1" thickBot="1" x14ac:dyDescent="0.3">
      <c r="A708" s="204" t="s">
        <v>608</v>
      </c>
      <c r="B708" s="284">
        <v>0</v>
      </c>
      <c r="C708" s="205">
        <v>0</v>
      </c>
      <c r="D708" s="206" t="str">
        <f t="shared" si="96"/>
        <v/>
      </c>
      <c r="E708" s="207">
        <v>0</v>
      </c>
      <c r="F708" s="205">
        <v>0</v>
      </c>
      <c r="G708" s="206" t="str">
        <f t="shared" si="97"/>
        <v/>
      </c>
      <c r="H708" s="206" t="str">
        <f t="shared" si="105"/>
        <v/>
      </c>
      <c r="I708" s="206" t="str">
        <f t="shared" si="105"/>
        <v/>
      </c>
      <c r="J708" s="208" t="str">
        <f t="shared" si="104"/>
        <v/>
      </c>
      <c r="K708" s="209">
        <v>0</v>
      </c>
      <c r="L708" s="205">
        <v>0</v>
      </c>
      <c r="M708" s="206" t="str">
        <f t="shared" si="99"/>
        <v/>
      </c>
      <c r="N708" s="207">
        <v>19</v>
      </c>
      <c r="O708" s="205">
        <v>11</v>
      </c>
      <c r="P708" s="206">
        <f t="shared" si="100"/>
        <v>0.57894736842105265</v>
      </c>
      <c r="Q708" s="206">
        <f t="shared" si="106"/>
        <v>-1</v>
      </c>
      <c r="R708" s="206">
        <f t="shared" si="106"/>
        <v>-1</v>
      </c>
      <c r="S708" s="208" t="str">
        <f t="shared" si="101"/>
        <v/>
      </c>
    </row>
    <row r="709" spans="1:19" ht="15" thickTop="1" thickBot="1" x14ac:dyDescent="0.3">
      <c r="A709" s="210" t="s">
        <v>353</v>
      </c>
      <c r="B709" s="210">
        <v>0</v>
      </c>
      <c r="C709" s="176">
        <v>0</v>
      </c>
      <c r="D709" s="203" t="str">
        <f t="shared" si="96"/>
        <v/>
      </c>
      <c r="E709" s="176">
        <v>0</v>
      </c>
      <c r="F709" s="176">
        <v>0</v>
      </c>
      <c r="G709" s="203" t="str">
        <f t="shared" si="97"/>
        <v/>
      </c>
      <c r="H709" s="203" t="str">
        <f t="shared" si="105"/>
        <v/>
      </c>
      <c r="I709" s="203" t="str">
        <f t="shared" si="105"/>
        <v/>
      </c>
      <c r="J709" s="203" t="str">
        <f t="shared" si="104"/>
        <v/>
      </c>
      <c r="K709" s="176">
        <v>0</v>
      </c>
      <c r="L709" s="176">
        <v>0</v>
      </c>
      <c r="M709" s="203" t="str">
        <f t="shared" si="99"/>
        <v/>
      </c>
      <c r="N709" s="176">
        <v>19</v>
      </c>
      <c r="O709" s="176">
        <v>11</v>
      </c>
      <c r="P709" s="203">
        <f t="shared" si="100"/>
        <v>0.57894736842105265</v>
      </c>
      <c r="Q709" s="203">
        <f t="shared" si="106"/>
        <v>-1</v>
      </c>
      <c r="R709" s="203">
        <f t="shared" si="106"/>
        <v>-1</v>
      </c>
      <c r="S709" s="203" t="str">
        <f t="shared" si="101"/>
        <v/>
      </c>
    </row>
    <row r="710" spans="1:19" ht="16.5" thickTop="1" thickBot="1" x14ac:dyDescent="0.3">
      <c r="A710" s="204" t="s">
        <v>471</v>
      </c>
      <c r="B710" s="284">
        <v>0</v>
      </c>
      <c r="C710" s="205">
        <v>0</v>
      </c>
      <c r="D710" s="206" t="str">
        <f t="shared" si="96"/>
        <v/>
      </c>
      <c r="E710" s="207">
        <v>19</v>
      </c>
      <c r="F710" s="205">
        <v>17</v>
      </c>
      <c r="G710" s="206">
        <f t="shared" si="97"/>
        <v>0.89473684210526316</v>
      </c>
      <c r="H710" s="206">
        <f t="shared" si="105"/>
        <v>-1</v>
      </c>
      <c r="I710" s="206">
        <f t="shared" si="105"/>
        <v>-1</v>
      </c>
      <c r="J710" s="208" t="str">
        <f t="shared" si="104"/>
        <v/>
      </c>
      <c r="K710" s="209">
        <v>19</v>
      </c>
      <c r="L710" s="205">
        <v>6</v>
      </c>
      <c r="M710" s="206">
        <f t="shared" si="99"/>
        <v>0.31578947368421051</v>
      </c>
      <c r="N710" s="207">
        <v>19</v>
      </c>
      <c r="O710" s="205">
        <v>17</v>
      </c>
      <c r="P710" s="206">
        <f t="shared" si="100"/>
        <v>0.89473684210526316</v>
      </c>
      <c r="Q710" s="206">
        <f t="shared" si="106"/>
        <v>0</v>
      </c>
      <c r="R710" s="206">
        <f t="shared" si="106"/>
        <v>-0.64705882352941169</v>
      </c>
      <c r="S710" s="208">
        <f t="shared" si="101"/>
        <v>-0.57894736842105265</v>
      </c>
    </row>
    <row r="711" spans="1:19" ht="15" thickTop="1" thickBot="1" x14ac:dyDescent="0.3">
      <c r="A711" s="210" t="s">
        <v>353</v>
      </c>
      <c r="B711" s="210">
        <v>0</v>
      </c>
      <c r="C711" s="176">
        <v>0</v>
      </c>
      <c r="D711" s="203" t="str">
        <f t="shared" si="96"/>
        <v/>
      </c>
      <c r="E711" s="176">
        <v>19</v>
      </c>
      <c r="F711" s="176">
        <v>17</v>
      </c>
      <c r="G711" s="203">
        <f t="shared" si="97"/>
        <v>0.89473684210526316</v>
      </c>
      <c r="H711" s="203">
        <f t="shared" si="105"/>
        <v>-1</v>
      </c>
      <c r="I711" s="203">
        <f t="shared" si="105"/>
        <v>-1</v>
      </c>
      <c r="J711" s="203" t="str">
        <f t="shared" si="104"/>
        <v/>
      </c>
      <c r="K711" s="176">
        <v>19</v>
      </c>
      <c r="L711" s="176">
        <v>6</v>
      </c>
      <c r="M711" s="203">
        <f t="shared" si="99"/>
        <v>0.31578947368421051</v>
      </c>
      <c r="N711" s="176">
        <v>19</v>
      </c>
      <c r="O711" s="176">
        <v>17</v>
      </c>
      <c r="P711" s="203">
        <f t="shared" si="100"/>
        <v>0.89473684210526316</v>
      </c>
      <c r="Q711" s="203">
        <f t="shared" si="106"/>
        <v>0</v>
      </c>
      <c r="R711" s="203">
        <f t="shared" si="106"/>
        <v>-0.64705882352941169</v>
      </c>
      <c r="S711" s="203">
        <f t="shared" si="101"/>
        <v>-0.57894736842105265</v>
      </c>
    </row>
    <row r="712" spans="1:19" ht="16.5" thickTop="1" thickBot="1" x14ac:dyDescent="0.3">
      <c r="A712" s="204" t="s">
        <v>532</v>
      </c>
      <c r="B712" s="284">
        <v>0</v>
      </c>
      <c r="C712" s="205">
        <v>0</v>
      </c>
      <c r="D712" s="206" t="str">
        <f t="shared" si="96"/>
        <v/>
      </c>
      <c r="E712" s="207">
        <v>0</v>
      </c>
      <c r="F712" s="205">
        <v>0</v>
      </c>
      <c r="G712" s="206" t="str">
        <f t="shared" si="97"/>
        <v/>
      </c>
      <c r="H712" s="206" t="str">
        <f t="shared" si="105"/>
        <v/>
      </c>
      <c r="I712" s="206" t="str">
        <f t="shared" si="105"/>
        <v/>
      </c>
      <c r="J712" s="208" t="str">
        <f t="shared" si="104"/>
        <v/>
      </c>
      <c r="K712" s="209">
        <v>0</v>
      </c>
      <c r="L712" s="205">
        <v>0</v>
      </c>
      <c r="M712" s="206" t="str">
        <f t="shared" si="99"/>
        <v/>
      </c>
      <c r="N712" s="207">
        <v>19</v>
      </c>
      <c r="O712" s="205">
        <v>0</v>
      </c>
      <c r="P712" s="206">
        <f t="shared" si="100"/>
        <v>0</v>
      </c>
      <c r="Q712" s="206">
        <f t="shared" si="106"/>
        <v>-1</v>
      </c>
      <c r="R712" s="206" t="str">
        <f t="shared" si="106"/>
        <v/>
      </c>
      <c r="S712" s="208" t="str">
        <f t="shared" si="101"/>
        <v/>
      </c>
    </row>
    <row r="713" spans="1:19" ht="15" thickTop="1" thickBot="1" x14ac:dyDescent="0.3">
      <c r="A713" s="210" t="s">
        <v>352</v>
      </c>
      <c r="B713" s="210">
        <v>0</v>
      </c>
      <c r="C713" s="176">
        <v>0</v>
      </c>
      <c r="D713" s="203" t="str">
        <f t="shared" ref="D713:D745" si="107">IFERROR(C713/B713,"")</f>
        <v/>
      </c>
      <c r="E713" s="176">
        <v>0</v>
      </c>
      <c r="F713" s="176">
        <v>0</v>
      </c>
      <c r="G713" s="203" t="str">
        <f t="shared" ref="G713:G745" si="108">IFERROR(F713/E713,"")</f>
        <v/>
      </c>
      <c r="H713" s="203" t="str">
        <f t="shared" si="105"/>
        <v/>
      </c>
      <c r="I713" s="203" t="str">
        <f t="shared" si="105"/>
        <v/>
      </c>
      <c r="J713" s="203" t="str">
        <f t="shared" si="104"/>
        <v/>
      </c>
      <c r="K713" s="176">
        <v>0</v>
      </c>
      <c r="L713" s="176">
        <v>0</v>
      </c>
      <c r="M713" s="203" t="str">
        <f t="shared" ref="M713:M745" si="109">IFERROR(L713/K713,"")</f>
        <v/>
      </c>
      <c r="N713" s="176">
        <v>19</v>
      </c>
      <c r="O713" s="176">
        <v>0</v>
      </c>
      <c r="P713" s="203">
        <f t="shared" ref="P713:P745" si="110">IFERROR(O713/N713,"")</f>
        <v>0</v>
      </c>
      <c r="Q713" s="203">
        <f t="shared" si="106"/>
        <v>-1</v>
      </c>
      <c r="R713" s="203" t="str">
        <f t="shared" si="106"/>
        <v/>
      </c>
      <c r="S713" s="203" t="str">
        <f t="shared" ref="S713:S745" si="111">IFERROR(M713-P713,"")</f>
        <v/>
      </c>
    </row>
    <row r="714" spans="1:19" ht="16.5" thickTop="1" thickBot="1" x14ac:dyDescent="0.3">
      <c r="A714" s="204" t="s">
        <v>478</v>
      </c>
      <c r="B714" s="284">
        <v>0</v>
      </c>
      <c r="C714" s="205">
        <v>0</v>
      </c>
      <c r="D714" s="206" t="str">
        <f t="shared" si="107"/>
        <v/>
      </c>
      <c r="E714" s="207">
        <v>0</v>
      </c>
      <c r="F714" s="205">
        <v>0</v>
      </c>
      <c r="G714" s="206" t="str">
        <f t="shared" si="108"/>
        <v/>
      </c>
      <c r="H714" s="206" t="str">
        <f t="shared" si="105"/>
        <v/>
      </c>
      <c r="I714" s="206" t="str">
        <f t="shared" si="105"/>
        <v/>
      </c>
      <c r="J714" s="208" t="str">
        <f t="shared" si="104"/>
        <v/>
      </c>
      <c r="K714" s="209">
        <v>0</v>
      </c>
      <c r="L714" s="205">
        <v>0</v>
      </c>
      <c r="M714" s="206" t="str">
        <f t="shared" si="109"/>
        <v/>
      </c>
      <c r="N714" s="207">
        <v>50</v>
      </c>
      <c r="O714" s="205">
        <v>2</v>
      </c>
      <c r="P714" s="206">
        <f t="shared" si="110"/>
        <v>0.04</v>
      </c>
      <c r="Q714" s="206">
        <f t="shared" si="106"/>
        <v>-1</v>
      </c>
      <c r="R714" s="206">
        <f t="shared" si="106"/>
        <v>-1</v>
      </c>
      <c r="S714" s="208" t="str">
        <f t="shared" si="111"/>
        <v/>
      </c>
    </row>
    <row r="715" spans="1:19" ht="15" thickTop="1" thickBot="1" x14ac:dyDescent="0.3">
      <c r="A715" s="210" t="s">
        <v>351</v>
      </c>
      <c r="B715" s="210">
        <v>0</v>
      </c>
      <c r="C715" s="176">
        <v>0</v>
      </c>
      <c r="D715" s="203" t="str">
        <f t="shared" si="107"/>
        <v/>
      </c>
      <c r="E715" s="176">
        <v>0</v>
      </c>
      <c r="F715" s="176">
        <v>0</v>
      </c>
      <c r="G715" s="203" t="str">
        <f t="shared" si="108"/>
        <v/>
      </c>
      <c r="H715" s="203" t="str">
        <f t="shared" si="105"/>
        <v/>
      </c>
      <c r="I715" s="203" t="str">
        <f t="shared" si="105"/>
        <v/>
      </c>
      <c r="J715" s="203" t="str">
        <f t="shared" si="104"/>
        <v/>
      </c>
      <c r="K715" s="176">
        <v>0</v>
      </c>
      <c r="L715" s="176">
        <v>0</v>
      </c>
      <c r="M715" s="203" t="str">
        <f t="shared" si="109"/>
        <v/>
      </c>
      <c r="N715" s="176">
        <v>50</v>
      </c>
      <c r="O715" s="176">
        <v>2</v>
      </c>
      <c r="P715" s="203">
        <f t="shared" si="110"/>
        <v>0.04</v>
      </c>
      <c r="Q715" s="203">
        <f t="shared" si="106"/>
        <v>-1</v>
      </c>
      <c r="R715" s="203">
        <f t="shared" si="106"/>
        <v>-1</v>
      </c>
      <c r="S715" s="203" t="str">
        <f t="shared" si="111"/>
        <v/>
      </c>
    </row>
    <row r="716" spans="1:19" ht="16.5" thickTop="1" thickBot="1" x14ac:dyDescent="0.3">
      <c r="A716" s="204" t="s">
        <v>534</v>
      </c>
      <c r="B716" s="284">
        <v>0</v>
      </c>
      <c r="C716" s="205">
        <v>0</v>
      </c>
      <c r="D716" s="206" t="str">
        <f t="shared" si="107"/>
        <v/>
      </c>
      <c r="E716" s="207">
        <v>0</v>
      </c>
      <c r="F716" s="205">
        <v>0</v>
      </c>
      <c r="G716" s="206" t="str">
        <f t="shared" si="108"/>
        <v/>
      </c>
      <c r="H716" s="206" t="str">
        <f t="shared" si="105"/>
        <v/>
      </c>
      <c r="I716" s="206" t="str">
        <f t="shared" si="105"/>
        <v/>
      </c>
      <c r="J716" s="208" t="str">
        <f t="shared" si="104"/>
        <v/>
      </c>
      <c r="K716" s="209">
        <v>0</v>
      </c>
      <c r="L716" s="205">
        <v>0</v>
      </c>
      <c r="M716" s="206" t="str">
        <f t="shared" si="109"/>
        <v/>
      </c>
      <c r="N716" s="207">
        <v>57</v>
      </c>
      <c r="O716" s="205">
        <v>37</v>
      </c>
      <c r="P716" s="206">
        <f t="shared" si="110"/>
        <v>0.64912280701754388</v>
      </c>
      <c r="Q716" s="206">
        <f t="shared" si="106"/>
        <v>-1</v>
      </c>
      <c r="R716" s="206">
        <f t="shared" si="106"/>
        <v>-1</v>
      </c>
      <c r="S716" s="208" t="str">
        <f t="shared" si="111"/>
        <v/>
      </c>
    </row>
    <row r="717" spans="1:19" ht="14.25" thickTop="1" x14ac:dyDescent="0.25">
      <c r="A717" s="210" t="s">
        <v>352</v>
      </c>
      <c r="B717" s="210">
        <v>0</v>
      </c>
      <c r="C717" s="176">
        <v>0</v>
      </c>
      <c r="D717" s="203" t="str">
        <f t="shared" si="107"/>
        <v/>
      </c>
      <c r="E717" s="176">
        <v>0</v>
      </c>
      <c r="F717" s="176">
        <v>0</v>
      </c>
      <c r="G717" s="203" t="str">
        <f t="shared" si="108"/>
        <v/>
      </c>
      <c r="H717" s="203" t="str">
        <f t="shared" si="105"/>
        <v/>
      </c>
      <c r="I717" s="203" t="str">
        <f t="shared" si="105"/>
        <v/>
      </c>
      <c r="J717" s="203" t="str">
        <f t="shared" si="104"/>
        <v/>
      </c>
      <c r="K717" s="176">
        <v>0</v>
      </c>
      <c r="L717" s="176">
        <v>0</v>
      </c>
      <c r="M717" s="203" t="str">
        <f t="shared" si="109"/>
        <v/>
      </c>
      <c r="N717" s="176">
        <v>19</v>
      </c>
      <c r="O717" s="176">
        <v>0</v>
      </c>
      <c r="P717" s="203">
        <f t="shared" si="110"/>
        <v>0</v>
      </c>
      <c r="Q717" s="203">
        <f t="shared" si="106"/>
        <v>-1</v>
      </c>
      <c r="R717" s="203" t="str">
        <f t="shared" si="106"/>
        <v/>
      </c>
      <c r="S717" s="203" t="str">
        <f t="shared" si="111"/>
        <v/>
      </c>
    </row>
    <row r="718" spans="1:19" ht="14.25" thickBot="1" x14ac:dyDescent="0.3">
      <c r="A718" s="210" t="s">
        <v>353</v>
      </c>
      <c r="B718" s="210">
        <v>0</v>
      </c>
      <c r="C718" s="176">
        <v>0</v>
      </c>
      <c r="D718" s="203" t="str">
        <f t="shared" si="107"/>
        <v/>
      </c>
      <c r="E718" s="176">
        <v>0</v>
      </c>
      <c r="F718" s="176">
        <v>0</v>
      </c>
      <c r="G718" s="203" t="str">
        <f t="shared" si="108"/>
        <v/>
      </c>
      <c r="H718" s="203" t="str">
        <f t="shared" si="105"/>
        <v/>
      </c>
      <c r="I718" s="203" t="str">
        <f t="shared" si="105"/>
        <v/>
      </c>
      <c r="J718" s="203" t="str">
        <f t="shared" si="104"/>
        <v/>
      </c>
      <c r="K718" s="176">
        <v>0</v>
      </c>
      <c r="L718" s="176">
        <v>0</v>
      </c>
      <c r="M718" s="203" t="str">
        <f t="shared" si="109"/>
        <v/>
      </c>
      <c r="N718" s="176">
        <v>38</v>
      </c>
      <c r="O718" s="176">
        <v>37</v>
      </c>
      <c r="P718" s="203">
        <f t="shared" si="110"/>
        <v>0.97368421052631582</v>
      </c>
      <c r="Q718" s="203">
        <f t="shared" si="106"/>
        <v>-1</v>
      </c>
      <c r="R718" s="203">
        <f t="shared" si="106"/>
        <v>-1</v>
      </c>
      <c r="S718" s="203" t="str">
        <f t="shared" si="111"/>
        <v/>
      </c>
    </row>
    <row r="719" spans="1:19" ht="16.5" thickTop="1" thickBot="1" x14ac:dyDescent="0.3">
      <c r="A719" s="204" t="s">
        <v>535</v>
      </c>
      <c r="B719" s="284">
        <v>0</v>
      </c>
      <c r="C719" s="205">
        <v>0</v>
      </c>
      <c r="D719" s="206" t="str">
        <f t="shared" si="107"/>
        <v/>
      </c>
      <c r="E719" s="207">
        <v>0</v>
      </c>
      <c r="F719" s="205">
        <v>0</v>
      </c>
      <c r="G719" s="206" t="str">
        <f t="shared" si="108"/>
        <v/>
      </c>
      <c r="H719" s="206" t="str">
        <f t="shared" si="105"/>
        <v/>
      </c>
      <c r="I719" s="206" t="str">
        <f t="shared" si="105"/>
        <v/>
      </c>
      <c r="J719" s="208" t="str">
        <f t="shared" si="104"/>
        <v/>
      </c>
      <c r="K719" s="209">
        <v>0</v>
      </c>
      <c r="L719" s="205">
        <v>0</v>
      </c>
      <c r="M719" s="206" t="str">
        <f t="shared" si="109"/>
        <v/>
      </c>
      <c r="N719" s="207">
        <v>1302</v>
      </c>
      <c r="O719" s="205">
        <v>772</v>
      </c>
      <c r="P719" s="206">
        <f t="shared" si="110"/>
        <v>0.5929339477726574</v>
      </c>
      <c r="Q719" s="206">
        <f t="shared" si="106"/>
        <v>-1</v>
      </c>
      <c r="R719" s="206">
        <f t="shared" si="106"/>
        <v>-1</v>
      </c>
      <c r="S719" s="208" t="str">
        <f t="shared" si="111"/>
        <v/>
      </c>
    </row>
    <row r="720" spans="1:19" ht="15" thickTop="1" thickBot="1" x14ac:dyDescent="0.3">
      <c r="A720" s="210" t="s">
        <v>351</v>
      </c>
      <c r="B720" s="210">
        <v>0</v>
      </c>
      <c r="C720" s="176">
        <v>0</v>
      </c>
      <c r="D720" s="203" t="str">
        <f t="shared" si="107"/>
        <v/>
      </c>
      <c r="E720" s="176">
        <v>0</v>
      </c>
      <c r="F720" s="176">
        <v>0</v>
      </c>
      <c r="G720" s="203" t="str">
        <f t="shared" si="108"/>
        <v/>
      </c>
      <c r="H720" s="203" t="str">
        <f t="shared" si="105"/>
        <v/>
      </c>
      <c r="I720" s="203" t="str">
        <f t="shared" si="105"/>
        <v/>
      </c>
      <c r="J720" s="203" t="str">
        <f t="shared" si="104"/>
        <v/>
      </c>
      <c r="K720" s="176">
        <v>0</v>
      </c>
      <c r="L720" s="176">
        <v>0</v>
      </c>
      <c r="M720" s="203" t="str">
        <f t="shared" si="109"/>
        <v/>
      </c>
      <c r="N720" s="176">
        <v>1302</v>
      </c>
      <c r="O720" s="176">
        <v>772</v>
      </c>
      <c r="P720" s="203">
        <f t="shared" si="110"/>
        <v>0.5929339477726574</v>
      </c>
      <c r="Q720" s="203">
        <f t="shared" si="106"/>
        <v>-1</v>
      </c>
      <c r="R720" s="203">
        <f t="shared" si="106"/>
        <v>-1</v>
      </c>
      <c r="S720" s="203" t="str">
        <f t="shared" si="111"/>
        <v/>
      </c>
    </row>
    <row r="721" spans="1:19" ht="16.5" thickTop="1" thickBot="1" x14ac:dyDescent="0.3">
      <c r="A721" s="204" t="s">
        <v>505</v>
      </c>
      <c r="B721" s="284">
        <v>0</v>
      </c>
      <c r="C721" s="205">
        <v>0</v>
      </c>
      <c r="D721" s="206" t="str">
        <f t="shared" si="107"/>
        <v/>
      </c>
      <c r="E721" s="207">
        <v>0</v>
      </c>
      <c r="F721" s="205">
        <v>0</v>
      </c>
      <c r="G721" s="206" t="str">
        <f t="shared" si="108"/>
        <v/>
      </c>
      <c r="H721" s="206" t="str">
        <f t="shared" si="105"/>
        <v/>
      </c>
      <c r="I721" s="206" t="str">
        <f t="shared" si="105"/>
        <v/>
      </c>
      <c r="J721" s="208" t="str">
        <f t="shared" si="104"/>
        <v/>
      </c>
      <c r="K721" s="209">
        <v>0</v>
      </c>
      <c r="L721" s="205">
        <v>0</v>
      </c>
      <c r="M721" s="206" t="str">
        <f t="shared" si="109"/>
        <v/>
      </c>
      <c r="N721" s="207">
        <v>19</v>
      </c>
      <c r="O721" s="205">
        <v>19</v>
      </c>
      <c r="P721" s="206">
        <f t="shared" si="110"/>
        <v>1</v>
      </c>
      <c r="Q721" s="206">
        <f t="shared" si="106"/>
        <v>-1</v>
      </c>
      <c r="R721" s="206">
        <f t="shared" si="106"/>
        <v>-1</v>
      </c>
      <c r="S721" s="208" t="str">
        <f t="shared" si="111"/>
        <v/>
      </c>
    </row>
    <row r="722" spans="1:19" ht="15" thickTop="1" thickBot="1" x14ac:dyDescent="0.3">
      <c r="A722" s="210" t="s">
        <v>352</v>
      </c>
      <c r="B722" s="210">
        <v>0</v>
      </c>
      <c r="C722" s="176">
        <v>0</v>
      </c>
      <c r="D722" s="203" t="str">
        <f t="shared" si="107"/>
        <v/>
      </c>
      <c r="E722" s="176">
        <v>0</v>
      </c>
      <c r="F722" s="176">
        <v>0</v>
      </c>
      <c r="G722" s="203" t="str">
        <f t="shared" si="108"/>
        <v/>
      </c>
      <c r="H722" s="203" t="str">
        <f t="shared" si="105"/>
        <v/>
      </c>
      <c r="I722" s="203" t="str">
        <f t="shared" si="105"/>
        <v/>
      </c>
      <c r="J722" s="203" t="str">
        <f t="shared" si="104"/>
        <v/>
      </c>
      <c r="K722" s="176">
        <v>0</v>
      </c>
      <c r="L722" s="176">
        <v>0</v>
      </c>
      <c r="M722" s="203" t="str">
        <f t="shared" si="109"/>
        <v/>
      </c>
      <c r="N722" s="176">
        <v>19</v>
      </c>
      <c r="O722" s="176">
        <v>19</v>
      </c>
      <c r="P722" s="203">
        <f t="shared" si="110"/>
        <v>1</v>
      </c>
      <c r="Q722" s="203">
        <f t="shared" si="106"/>
        <v>-1</v>
      </c>
      <c r="R722" s="203">
        <f t="shared" si="106"/>
        <v>-1</v>
      </c>
      <c r="S722" s="203" t="str">
        <f t="shared" si="111"/>
        <v/>
      </c>
    </row>
    <row r="723" spans="1:19" ht="16.5" thickTop="1" thickBot="1" x14ac:dyDescent="0.3">
      <c r="A723" s="204" t="s">
        <v>502</v>
      </c>
      <c r="B723" s="284">
        <v>0</v>
      </c>
      <c r="C723" s="205">
        <v>0</v>
      </c>
      <c r="D723" s="206" t="str">
        <f t="shared" si="107"/>
        <v/>
      </c>
      <c r="E723" s="207">
        <v>0</v>
      </c>
      <c r="F723" s="205">
        <v>0</v>
      </c>
      <c r="G723" s="206" t="str">
        <f t="shared" si="108"/>
        <v/>
      </c>
      <c r="H723" s="206" t="str">
        <f t="shared" si="105"/>
        <v/>
      </c>
      <c r="I723" s="206" t="str">
        <f t="shared" si="105"/>
        <v/>
      </c>
      <c r="J723" s="208" t="str">
        <f t="shared" si="104"/>
        <v/>
      </c>
      <c r="K723" s="209">
        <v>50</v>
      </c>
      <c r="L723" s="205">
        <v>19</v>
      </c>
      <c r="M723" s="206">
        <f t="shared" si="109"/>
        <v>0.38</v>
      </c>
      <c r="N723" s="207">
        <v>100</v>
      </c>
      <c r="O723" s="205">
        <v>46</v>
      </c>
      <c r="P723" s="206">
        <f t="shared" si="110"/>
        <v>0.46</v>
      </c>
      <c r="Q723" s="206">
        <f t="shared" si="106"/>
        <v>-0.5</v>
      </c>
      <c r="R723" s="206">
        <f t="shared" si="106"/>
        <v>-0.58695652173913038</v>
      </c>
      <c r="S723" s="208">
        <f t="shared" si="111"/>
        <v>-8.0000000000000016E-2</v>
      </c>
    </row>
    <row r="724" spans="1:19" ht="15" thickTop="1" thickBot="1" x14ac:dyDescent="0.3">
      <c r="A724" s="210" t="s">
        <v>351</v>
      </c>
      <c r="B724" s="210">
        <v>0</v>
      </c>
      <c r="C724" s="176">
        <v>0</v>
      </c>
      <c r="D724" s="203" t="str">
        <f t="shared" si="107"/>
        <v/>
      </c>
      <c r="E724" s="176">
        <v>0</v>
      </c>
      <c r="F724" s="176">
        <v>0</v>
      </c>
      <c r="G724" s="203" t="str">
        <f t="shared" si="108"/>
        <v/>
      </c>
      <c r="H724" s="203" t="str">
        <f t="shared" si="105"/>
        <v/>
      </c>
      <c r="I724" s="203" t="str">
        <f t="shared" si="105"/>
        <v/>
      </c>
      <c r="J724" s="203" t="str">
        <f t="shared" si="104"/>
        <v/>
      </c>
      <c r="K724" s="176">
        <v>50</v>
      </c>
      <c r="L724" s="176">
        <v>19</v>
      </c>
      <c r="M724" s="203">
        <f t="shared" si="109"/>
        <v>0.38</v>
      </c>
      <c r="N724" s="176">
        <v>100</v>
      </c>
      <c r="O724" s="176">
        <v>46</v>
      </c>
      <c r="P724" s="203">
        <f t="shared" si="110"/>
        <v>0.46</v>
      </c>
      <c r="Q724" s="203">
        <f t="shared" si="106"/>
        <v>-0.5</v>
      </c>
      <c r="R724" s="203">
        <f t="shared" si="106"/>
        <v>-0.58695652173913038</v>
      </c>
      <c r="S724" s="203">
        <f t="shared" si="111"/>
        <v>-8.0000000000000016E-2</v>
      </c>
    </row>
    <row r="725" spans="1:19" ht="16.5" thickTop="1" thickBot="1" x14ac:dyDescent="0.3">
      <c r="A725" s="204" t="s">
        <v>423</v>
      </c>
      <c r="B725" s="284">
        <v>0</v>
      </c>
      <c r="C725" s="205">
        <v>0</v>
      </c>
      <c r="D725" s="206" t="str">
        <f t="shared" si="107"/>
        <v/>
      </c>
      <c r="E725" s="207">
        <v>0</v>
      </c>
      <c r="F725" s="205">
        <v>0</v>
      </c>
      <c r="G725" s="206" t="str">
        <f t="shared" si="108"/>
        <v/>
      </c>
      <c r="H725" s="206" t="str">
        <f t="shared" si="105"/>
        <v/>
      </c>
      <c r="I725" s="206" t="str">
        <f t="shared" si="105"/>
        <v/>
      </c>
      <c r="J725" s="208" t="str">
        <f t="shared" si="104"/>
        <v/>
      </c>
      <c r="K725" s="209">
        <v>0</v>
      </c>
      <c r="L725" s="205">
        <v>0</v>
      </c>
      <c r="M725" s="206" t="str">
        <f t="shared" si="109"/>
        <v/>
      </c>
      <c r="N725" s="207">
        <v>2</v>
      </c>
      <c r="O725" s="205">
        <v>2</v>
      </c>
      <c r="P725" s="206">
        <f t="shared" si="110"/>
        <v>1</v>
      </c>
      <c r="Q725" s="206">
        <f t="shared" si="106"/>
        <v>-1</v>
      </c>
      <c r="R725" s="206">
        <f t="shared" si="106"/>
        <v>-1</v>
      </c>
      <c r="S725" s="208" t="str">
        <f t="shared" si="111"/>
        <v/>
      </c>
    </row>
    <row r="726" spans="1:19" ht="15" thickTop="1" thickBot="1" x14ac:dyDescent="0.3">
      <c r="A726" s="210" t="s">
        <v>352</v>
      </c>
      <c r="B726" s="210">
        <v>0</v>
      </c>
      <c r="C726" s="176">
        <v>0</v>
      </c>
      <c r="D726" s="203" t="str">
        <f t="shared" si="107"/>
        <v/>
      </c>
      <c r="E726" s="176">
        <v>0</v>
      </c>
      <c r="F726" s="176">
        <v>0</v>
      </c>
      <c r="G726" s="203" t="str">
        <f t="shared" si="108"/>
        <v/>
      </c>
      <c r="H726" s="203" t="str">
        <f t="shared" si="105"/>
        <v/>
      </c>
      <c r="I726" s="203" t="str">
        <f t="shared" si="105"/>
        <v/>
      </c>
      <c r="J726" s="203" t="str">
        <f t="shared" si="104"/>
        <v/>
      </c>
      <c r="K726" s="176">
        <v>0</v>
      </c>
      <c r="L726" s="176">
        <v>0</v>
      </c>
      <c r="M726" s="203" t="str">
        <f t="shared" si="109"/>
        <v/>
      </c>
      <c r="N726" s="176">
        <v>2</v>
      </c>
      <c r="O726" s="176">
        <v>2</v>
      </c>
      <c r="P726" s="203">
        <f t="shared" si="110"/>
        <v>1</v>
      </c>
      <c r="Q726" s="203">
        <f t="shared" si="106"/>
        <v>-1</v>
      </c>
      <c r="R726" s="203">
        <f t="shared" si="106"/>
        <v>-1</v>
      </c>
      <c r="S726" s="203" t="str">
        <f t="shared" si="111"/>
        <v/>
      </c>
    </row>
    <row r="727" spans="1:19" ht="16.5" thickTop="1" thickBot="1" x14ac:dyDescent="0.3">
      <c r="A727" s="204" t="s">
        <v>342</v>
      </c>
      <c r="B727" s="284">
        <v>0</v>
      </c>
      <c r="C727" s="205">
        <v>0</v>
      </c>
      <c r="D727" s="206" t="str">
        <f t="shared" si="107"/>
        <v/>
      </c>
      <c r="E727" s="207">
        <v>19</v>
      </c>
      <c r="F727" s="205">
        <v>2</v>
      </c>
      <c r="G727" s="206">
        <f t="shared" si="108"/>
        <v>0.10526315789473684</v>
      </c>
      <c r="H727" s="206">
        <f t="shared" si="105"/>
        <v>-1</v>
      </c>
      <c r="I727" s="206">
        <f t="shared" si="105"/>
        <v>-1</v>
      </c>
      <c r="J727" s="208" t="str">
        <f t="shared" si="104"/>
        <v/>
      </c>
      <c r="K727" s="209">
        <v>95</v>
      </c>
      <c r="L727" s="205">
        <v>38</v>
      </c>
      <c r="M727" s="206">
        <f t="shared" si="109"/>
        <v>0.4</v>
      </c>
      <c r="N727" s="207">
        <v>213</v>
      </c>
      <c r="O727" s="205">
        <v>136</v>
      </c>
      <c r="P727" s="206">
        <f t="shared" si="110"/>
        <v>0.63849765258215962</v>
      </c>
      <c r="Q727" s="206">
        <f t="shared" si="106"/>
        <v>-0.5539906103286385</v>
      </c>
      <c r="R727" s="206">
        <f t="shared" si="106"/>
        <v>-0.72058823529411764</v>
      </c>
      <c r="S727" s="208">
        <f t="shared" si="111"/>
        <v>-0.2384976525821596</v>
      </c>
    </row>
    <row r="728" spans="1:19" ht="14.25" thickTop="1" x14ac:dyDescent="0.25">
      <c r="A728" s="210" t="s">
        <v>352</v>
      </c>
      <c r="B728" s="210">
        <v>0</v>
      </c>
      <c r="C728" s="176">
        <v>0</v>
      </c>
      <c r="D728" s="203" t="str">
        <f t="shared" si="107"/>
        <v/>
      </c>
      <c r="E728" s="176">
        <v>0</v>
      </c>
      <c r="F728" s="176">
        <v>0</v>
      </c>
      <c r="G728" s="203" t="str">
        <f t="shared" si="108"/>
        <v/>
      </c>
      <c r="H728" s="203" t="str">
        <f t="shared" si="105"/>
        <v/>
      </c>
      <c r="I728" s="203" t="str">
        <f t="shared" si="105"/>
        <v/>
      </c>
      <c r="J728" s="203" t="str">
        <f t="shared" si="104"/>
        <v/>
      </c>
      <c r="K728" s="176">
        <v>57</v>
      </c>
      <c r="L728" s="176">
        <v>16</v>
      </c>
      <c r="M728" s="203">
        <f t="shared" si="109"/>
        <v>0.2807017543859649</v>
      </c>
      <c r="N728" s="176">
        <v>99</v>
      </c>
      <c r="O728" s="176">
        <v>71</v>
      </c>
      <c r="P728" s="203">
        <f t="shared" si="110"/>
        <v>0.71717171717171713</v>
      </c>
      <c r="Q728" s="203">
        <f t="shared" si="106"/>
        <v>-0.4242424242424242</v>
      </c>
      <c r="R728" s="203">
        <f t="shared" si="106"/>
        <v>-0.77464788732394363</v>
      </c>
      <c r="S728" s="203">
        <f t="shared" si="111"/>
        <v>-0.43646996278575223</v>
      </c>
    </row>
    <row r="729" spans="1:19" ht="14.25" thickBot="1" x14ac:dyDescent="0.3">
      <c r="A729" s="210" t="s">
        <v>353</v>
      </c>
      <c r="B729" s="210">
        <v>0</v>
      </c>
      <c r="C729" s="176">
        <v>0</v>
      </c>
      <c r="D729" s="203" t="str">
        <f t="shared" si="107"/>
        <v/>
      </c>
      <c r="E729" s="176">
        <v>19</v>
      </c>
      <c r="F729" s="176">
        <v>2</v>
      </c>
      <c r="G729" s="203">
        <f t="shared" si="108"/>
        <v>0.10526315789473684</v>
      </c>
      <c r="H729" s="203">
        <f t="shared" si="105"/>
        <v>-1</v>
      </c>
      <c r="I729" s="203">
        <f t="shared" si="105"/>
        <v>-1</v>
      </c>
      <c r="J729" s="203" t="str">
        <f t="shared" si="104"/>
        <v/>
      </c>
      <c r="K729" s="176">
        <v>38</v>
      </c>
      <c r="L729" s="176">
        <v>22</v>
      </c>
      <c r="M729" s="203">
        <f t="shared" si="109"/>
        <v>0.57894736842105265</v>
      </c>
      <c r="N729" s="176">
        <v>114</v>
      </c>
      <c r="O729" s="176">
        <v>65</v>
      </c>
      <c r="P729" s="203">
        <f t="shared" si="110"/>
        <v>0.57017543859649122</v>
      </c>
      <c r="Q729" s="203">
        <f t="shared" si="106"/>
        <v>-0.66666666666666674</v>
      </c>
      <c r="R729" s="203">
        <f t="shared" si="106"/>
        <v>-0.66153846153846152</v>
      </c>
      <c r="S729" s="203">
        <f t="shared" si="111"/>
        <v>8.7719298245614308E-3</v>
      </c>
    </row>
    <row r="730" spans="1:19" ht="16.5" thickTop="1" thickBot="1" x14ac:dyDescent="0.3">
      <c r="A730" s="204" t="s">
        <v>538</v>
      </c>
      <c r="B730" s="284">
        <v>0</v>
      </c>
      <c r="C730" s="205">
        <v>0</v>
      </c>
      <c r="D730" s="206" t="str">
        <f t="shared" si="107"/>
        <v/>
      </c>
      <c r="E730" s="207">
        <v>0</v>
      </c>
      <c r="F730" s="205">
        <v>0</v>
      </c>
      <c r="G730" s="206" t="str">
        <f t="shared" si="108"/>
        <v/>
      </c>
      <c r="H730" s="206" t="str">
        <f t="shared" ref="H730:I745" si="112">IFERROR(B730/E730-1,"")</f>
        <v/>
      </c>
      <c r="I730" s="206" t="str">
        <f t="shared" si="112"/>
        <v/>
      </c>
      <c r="J730" s="208" t="str">
        <f t="shared" si="104"/>
        <v/>
      </c>
      <c r="K730" s="209">
        <v>19</v>
      </c>
      <c r="L730" s="205">
        <v>1</v>
      </c>
      <c r="M730" s="206">
        <f t="shared" si="109"/>
        <v>5.2631578947368418E-2</v>
      </c>
      <c r="N730" s="207">
        <v>19</v>
      </c>
      <c r="O730" s="205">
        <v>6</v>
      </c>
      <c r="P730" s="206">
        <f t="shared" si="110"/>
        <v>0.31578947368421051</v>
      </c>
      <c r="Q730" s="206">
        <f t="shared" ref="Q730:R745" si="113">IFERROR(K730/N730-1,"")</f>
        <v>0</v>
      </c>
      <c r="R730" s="206">
        <f t="shared" si="113"/>
        <v>-0.83333333333333337</v>
      </c>
      <c r="S730" s="208">
        <f t="shared" si="111"/>
        <v>-0.26315789473684209</v>
      </c>
    </row>
    <row r="731" spans="1:19" ht="14.25" thickTop="1" x14ac:dyDescent="0.25">
      <c r="A731" s="210" t="s">
        <v>352</v>
      </c>
      <c r="B731" s="210">
        <v>0</v>
      </c>
      <c r="C731" s="176">
        <v>0</v>
      </c>
      <c r="D731" s="203" t="str">
        <f t="shared" si="107"/>
        <v/>
      </c>
      <c r="E731" s="176">
        <v>0</v>
      </c>
      <c r="F731" s="176">
        <v>0</v>
      </c>
      <c r="G731" s="203" t="str">
        <f t="shared" si="108"/>
        <v/>
      </c>
      <c r="H731" s="203" t="str">
        <f t="shared" si="112"/>
        <v/>
      </c>
      <c r="I731" s="203" t="str">
        <f t="shared" si="112"/>
        <v/>
      </c>
      <c r="J731" s="203" t="str">
        <f t="shared" si="104"/>
        <v/>
      </c>
      <c r="K731" s="176">
        <v>19</v>
      </c>
      <c r="L731" s="176">
        <v>1</v>
      </c>
      <c r="M731" s="203">
        <f t="shared" si="109"/>
        <v>5.2631578947368418E-2</v>
      </c>
      <c r="N731" s="176">
        <v>0</v>
      </c>
      <c r="O731" s="176">
        <v>0</v>
      </c>
      <c r="P731" s="203" t="str">
        <f t="shared" si="110"/>
        <v/>
      </c>
      <c r="Q731" s="203" t="str">
        <f t="shared" si="113"/>
        <v/>
      </c>
      <c r="R731" s="203" t="str">
        <f t="shared" si="113"/>
        <v/>
      </c>
      <c r="S731" s="203" t="str">
        <f t="shared" si="111"/>
        <v/>
      </c>
    </row>
    <row r="732" spans="1:19" ht="14.25" thickBot="1" x14ac:dyDescent="0.3">
      <c r="A732" s="210" t="s">
        <v>353</v>
      </c>
      <c r="B732" s="210">
        <v>0</v>
      </c>
      <c r="C732" s="176">
        <v>0</v>
      </c>
      <c r="D732" s="203" t="str">
        <f t="shared" si="107"/>
        <v/>
      </c>
      <c r="E732" s="176">
        <v>0</v>
      </c>
      <c r="F732" s="176">
        <v>0</v>
      </c>
      <c r="G732" s="203" t="str">
        <f t="shared" si="108"/>
        <v/>
      </c>
      <c r="H732" s="203" t="str">
        <f t="shared" si="112"/>
        <v/>
      </c>
      <c r="I732" s="203" t="str">
        <f t="shared" si="112"/>
        <v/>
      </c>
      <c r="J732" s="203" t="str">
        <f t="shared" si="104"/>
        <v/>
      </c>
      <c r="K732" s="176">
        <v>0</v>
      </c>
      <c r="L732" s="176">
        <v>0</v>
      </c>
      <c r="M732" s="203" t="str">
        <f t="shared" si="109"/>
        <v/>
      </c>
      <c r="N732" s="176">
        <v>19</v>
      </c>
      <c r="O732" s="176">
        <v>6</v>
      </c>
      <c r="P732" s="203">
        <f t="shared" si="110"/>
        <v>0.31578947368421051</v>
      </c>
      <c r="Q732" s="203">
        <f t="shared" si="113"/>
        <v>-1</v>
      </c>
      <c r="R732" s="203">
        <f t="shared" si="113"/>
        <v>-1</v>
      </c>
      <c r="S732" s="203" t="str">
        <f t="shared" si="111"/>
        <v/>
      </c>
    </row>
    <row r="733" spans="1:19" ht="16.5" thickTop="1" thickBot="1" x14ac:dyDescent="0.3">
      <c r="A733" s="204" t="s">
        <v>503</v>
      </c>
      <c r="B733" s="284">
        <v>0</v>
      </c>
      <c r="C733" s="205">
        <v>0</v>
      </c>
      <c r="D733" s="206" t="str">
        <f t="shared" si="107"/>
        <v/>
      </c>
      <c r="E733" s="207">
        <v>0</v>
      </c>
      <c r="F733" s="205">
        <v>0</v>
      </c>
      <c r="G733" s="206" t="str">
        <f t="shared" si="108"/>
        <v/>
      </c>
      <c r="H733" s="206" t="str">
        <f t="shared" si="112"/>
        <v/>
      </c>
      <c r="I733" s="206" t="str">
        <f t="shared" si="112"/>
        <v/>
      </c>
      <c r="J733" s="208" t="str">
        <f t="shared" si="104"/>
        <v/>
      </c>
      <c r="K733" s="209">
        <v>0</v>
      </c>
      <c r="L733" s="205">
        <v>0</v>
      </c>
      <c r="M733" s="206" t="str">
        <f t="shared" si="109"/>
        <v/>
      </c>
      <c r="N733" s="207">
        <v>100</v>
      </c>
      <c r="O733" s="205">
        <v>20</v>
      </c>
      <c r="P733" s="206">
        <f t="shared" si="110"/>
        <v>0.2</v>
      </c>
      <c r="Q733" s="206">
        <f t="shared" si="113"/>
        <v>-1</v>
      </c>
      <c r="R733" s="206">
        <f t="shared" si="113"/>
        <v>-1</v>
      </c>
      <c r="S733" s="208" t="str">
        <f t="shared" si="111"/>
        <v/>
      </c>
    </row>
    <row r="734" spans="1:19" ht="15" thickTop="1" thickBot="1" x14ac:dyDescent="0.3">
      <c r="A734" s="210" t="s">
        <v>351</v>
      </c>
      <c r="B734" s="210">
        <v>0</v>
      </c>
      <c r="C734" s="176">
        <v>0</v>
      </c>
      <c r="D734" s="203" t="str">
        <f t="shared" si="107"/>
        <v/>
      </c>
      <c r="E734" s="176">
        <v>0</v>
      </c>
      <c r="F734" s="176">
        <v>0</v>
      </c>
      <c r="G734" s="203" t="str">
        <f t="shared" si="108"/>
        <v/>
      </c>
      <c r="H734" s="203" t="str">
        <f t="shared" si="112"/>
        <v/>
      </c>
      <c r="I734" s="203" t="str">
        <f t="shared" si="112"/>
        <v/>
      </c>
      <c r="J734" s="203" t="str">
        <f t="shared" si="104"/>
        <v/>
      </c>
      <c r="K734" s="176">
        <v>0</v>
      </c>
      <c r="L734" s="176">
        <v>0</v>
      </c>
      <c r="M734" s="203" t="str">
        <f t="shared" si="109"/>
        <v/>
      </c>
      <c r="N734" s="176">
        <v>100</v>
      </c>
      <c r="O734" s="176">
        <v>20</v>
      </c>
      <c r="P734" s="203">
        <f t="shared" si="110"/>
        <v>0.2</v>
      </c>
      <c r="Q734" s="203">
        <f t="shared" si="113"/>
        <v>-1</v>
      </c>
      <c r="R734" s="203">
        <f t="shared" si="113"/>
        <v>-1</v>
      </c>
      <c r="S734" s="203" t="str">
        <f t="shared" si="111"/>
        <v/>
      </c>
    </row>
    <row r="735" spans="1:19" ht="16.5" thickTop="1" thickBot="1" x14ac:dyDescent="0.3">
      <c r="A735" s="204" t="s">
        <v>343</v>
      </c>
      <c r="B735" s="284">
        <v>0</v>
      </c>
      <c r="C735" s="205">
        <v>0</v>
      </c>
      <c r="D735" s="206" t="str">
        <f t="shared" si="107"/>
        <v/>
      </c>
      <c r="E735" s="207">
        <v>0</v>
      </c>
      <c r="F735" s="205">
        <v>0</v>
      </c>
      <c r="G735" s="206" t="str">
        <f t="shared" si="108"/>
        <v/>
      </c>
      <c r="H735" s="206" t="str">
        <f t="shared" si="112"/>
        <v/>
      </c>
      <c r="I735" s="206" t="str">
        <f t="shared" si="112"/>
        <v/>
      </c>
      <c r="J735" s="208" t="str">
        <f t="shared" si="104"/>
        <v/>
      </c>
      <c r="K735" s="209">
        <v>19</v>
      </c>
      <c r="L735" s="205">
        <v>0</v>
      </c>
      <c r="M735" s="206">
        <f t="shared" si="109"/>
        <v>0</v>
      </c>
      <c r="N735" s="207">
        <v>0</v>
      </c>
      <c r="O735" s="205">
        <v>0</v>
      </c>
      <c r="P735" s="206" t="str">
        <f t="shared" si="110"/>
        <v/>
      </c>
      <c r="Q735" s="206" t="str">
        <f t="shared" si="113"/>
        <v/>
      </c>
      <c r="R735" s="206" t="str">
        <f t="shared" si="113"/>
        <v/>
      </c>
      <c r="S735" s="208" t="str">
        <f t="shared" si="111"/>
        <v/>
      </c>
    </row>
    <row r="736" spans="1:19" ht="15" thickTop="1" thickBot="1" x14ac:dyDescent="0.3">
      <c r="A736" s="210" t="s">
        <v>352</v>
      </c>
      <c r="B736" s="210">
        <v>0</v>
      </c>
      <c r="C736" s="176">
        <v>0</v>
      </c>
      <c r="D736" s="203" t="str">
        <f t="shared" si="107"/>
        <v/>
      </c>
      <c r="E736" s="176">
        <v>0</v>
      </c>
      <c r="F736" s="176">
        <v>0</v>
      </c>
      <c r="G736" s="203" t="str">
        <f t="shared" si="108"/>
        <v/>
      </c>
      <c r="H736" s="203" t="str">
        <f t="shared" si="112"/>
        <v/>
      </c>
      <c r="I736" s="203" t="str">
        <f t="shared" si="112"/>
        <v/>
      </c>
      <c r="J736" s="203" t="str">
        <f t="shared" si="104"/>
        <v/>
      </c>
      <c r="K736" s="176">
        <v>19</v>
      </c>
      <c r="L736" s="176">
        <v>0</v>
      </c>
      <c r="M736" s="203">
        <f t="shared" si="109"/>
        <v>0</v>
      </c>
      <c r="N736" s="176">
        <v>0</v>
      </c>
      <c r="O736" s="176">
        <v>0</v>
      </c>
      <c r="P736" s="203" t="str">
        <f t="shared" si="110"/>
        <v/>
      </c>
      <c r="Q736" s="203" t="str">
        <f t="shared" si="113"/>
        <v/>
      </c>
      <c r="R736" s="203" t="str">
        <f t="shared" si="113"/>
        <v/>
      </c>
      <c r="S736" s="203" t="str">
        <f t="shared" si="111"/>
        <v/>
      </c>
    </row>
    <row r="737" spans="1:19" ht="16.5" thickTop="1" thickBot="1" x14ac:dyDescent="0.3">
      <c r="A737" s="204" t="s">
        <v>539</v>
      </c>
      <c r="B737" s="284">
        <v>0</v>
      </c>
      <c r="C737" s="205">
        <v>0</v>
      </c>
      <c r="D737" s="206" t="str">
        <f t="shared" si="107"/>
        <v/>
      </c>
      <c r="E737" s="207">
        <v>0</v>
      </c>
      <c r="F737" s="205">
        <v>0</v>
      </c>
      <c r="G737" s="206" t="str">
        <f t="shared" si="108"/>
        <v/>
      </c>
      <c r="H737" s="206" t="str">
        <f t="shared" si="112"/>
        <v/>
      </c>
      <c r="I737" s="206" t="str">
        <f t="shared" si="112"/>
        <v/>
      </c>
      <c r="J737" s="208" t="str">
        <f t="shared" si="104"/>
        <v/>
      </c>
      <c r="K737" s="209">
        <v>0</v>
      </c>
      <c r="L737" s="205">
        <v>0</v>
      </c>
      <c r="M737" s="206" t="str">
        <f t="shared" si="109"/>
        <v/>
      </c>
      <c r="N737" s="207">
        <v>38</v>
      </c>
      <c r="O737" s="205">
        <v>2</v>
      </c>
      <c r="P737" s="206">
        <f t="shared" si="110"/>
        <v>5.2631578947368418E-2</v>
      </c>
      <c r="Q737" s="206">
        <f t="shared" si="113"/>
        <v>-1</v>
      </c>
      <c r="R737" s="206">
        <f t="shared" si="113"/>
        <v>-1</v>
      </c>
      <c r="S737" s="208" t="str">
        <f t="shared" si="111"/>
        <v/>
      </c>
    </row>
    <row r="738" spans="1:19" ht="15" thickTop="1" thickBot="1" x14ac:dyDescent="0.3">
      <c r="A738" s="210" t="s">
        <v>353</v>
      </c>
      <c r="B738" s="210">
        <v>0</v>
      </c>
      <c r="C738" s="176">
        <v>0</v>
      </c>
      <c r="D738" s="203" t="str">
        <f t="shared" si="107"/>
        <v/>
      </c>
      <c r="E738" s="176">
        <v>0</v>
      </c>
      <c r="F738" s="176">
        <v>0</v>
      </c>
      <c r="G738" s="203" t="str">
        <f t="shared" si="108"/>
        <v/>
      </c>
      <c r="H738" s="203" t="str">
        <f t="shared" si="112"/>
        <v/>
      </c>
      <c r="I738" s="203" t="str">
        <f t="shared" si="112"/>
        <v/>
      </c>
      <c r="J738" s="203" t="str">
        <f t="shared" si="104"/>
        <v/>
      </c>
      <c r="K738" s="176">
        <v>0</v>
      </c>
      <c r="L738" s="176">
        <v>0</v>
      </c>
      <c r="M738" s="203" t="str">
        <f t="shared" si="109"/>
        <v/>
      </c>
      <c r="N738" s="176">
        <v>38</v>
      </c>
      <c r="O738" s="176">
        <v>2</v>
      </c>
      <c r="P738" s="203">
        <f t="shared" si="110"/>
        <v>5.2631578947368418E-2</v>
      </c>
      <c r="Q738" s="203">
        <f t="shared" si="113"/>
        <v>-1</v>
      </c>
      <c r="R738" s="203">
        <f t="shared" si="113"/>
        <v>-1</v>
      </c>
      <c r="S738" s="203" t="str">
        <f t="shared" si="111"/>
        <v/>
      </c>
    </row>
    <row r="739" spans="1:19" ht="16.5" thickTop="1" thickBot="1" x14ac:dyDescent="0.3">
      <c r="A739" s="204" t="s">
        <v>606</v>
      </c>
      <c r="B739" s="284">
        <v>0</v>
      </c>
      <c r="C739" s="205">
        <v>0</v>
      </c>
      <c r="D739" s="206" t="str">
        <f t="shared" si="107"/>
        <v/>
      </c>
      <c r="E739" s="207">
        <v>0</v>
      </c>
      <c r="F739" s="205">
        <v>0</v>
      </c>
      <c r="G739" s="206" t="str">
        <f t="shared" si="108"/>
        <v/>
      </c>
      <c r="H739" s="206" t="str">
        <f t="shared" si="112"/>
        <v/>
      </c>
      <c r="I739" s="206" t="str">
        <f t="shared" si="112"/>
        <v/>
      </c>
      <c r="J739" s="208" t="str">
        <f t="shared" si="104"/>
        <v/>
      </c>
      <c r="K739" s="209">
        <v>0</v>
      </c>
      <c r="L739" s="205">
        <v>0</v>
      </c>
      <c r="M739" s="206" t="str">
        <f t="shared" si="109"/>
        <v/>
      </c>
      <c r="N739" s="207">
        <v>19</v>
      </c>
      <c r="O739" s="205">
        <v>19</v>
      </c>
      <c r="P739" s="206">
        <f t="shared" si="110"/>
        <v>1</v>
      </c>
      <c r="Q739" s="206">
        <f t="shared" si="113"/>
        <v>-1</v>
      </c>
      <c r="R739" s="206">
        <f t="shared" si="113"/>
        <v>-1</v>
      </c>
      <c r="S739" s="208" t="str">
        <f t="shared" si="111"/>
        <v/>
      </c>
    </row>
    <row r="740" spans="1:19" ht="15" thickTop="1" thickBot="1" x14ac:dyDescent="0.3">
      <c r="A740" s="210" t="s">
        <v>353</v>
      </c>
      <c r="B740" s="210">
        <v>0</v>
      </c>
      <c r="C740" s="176">
        <v>0</v>
      </c>
      <c r="D740" s="203" t="str">
        <f t="shared" si="107"/>
        <v/>
      </c>
      <c r="E740" s="176">
        <v>0</v>
      </c>
      <c r="F740" s="176">
        <v>0</v>
      </c>
      <c r="G740" s="203" t="str">
        <f t="shared" si="108"/>
        <v/>
      </c>
      <c r="H740" s="203" t="str">
        <f t="shared" si="112"/>
        <v/>
      </c>
      <c r="I740" s="203" t="str">
        <f t="shared" si="112"/>
        <v/>
      </c>
      <c r="J740" s="203" t="str">
        <f t="shared" si="104"/>
        <v/>
      </c>
      <c r="K740" s="176">
        <v>0</v>
      </c>
      <c r="L740" s="176">
        <v>0</v>
      </c>
      <c r="M740" s="203" t="str">
        <f t="shared" si="109"/>
        <v/>
      </c>
      <c r="N740" s="176">
        <v>19</v>
      </c>
      <c r="O740" s="176">
        <v>19</v>
      </c>
      <c r="P740" s="203">
        <f t="shared" si="110"/>
        <v>1</v>
      </c>
      <c r="Q740" s="203">
        <f t="shared" si="113"/>
        <v>-1</v>
      </c>
      <c r="R740" s="203">
        <f t="shared" si="113"/>
        <v>-1</v>
      </c>
      <c r="S740" s="203" t="str">
        <f t="shared" si="111"/>
        <v/>
      </c>
    </row>
    <row r="741" spans="1:19" ht="16.5" thickTop="1" thickBot="1" x14ac:dyDescent="0.3">
      <c r="A741" s="204" t="s">
        <v>470</v>
      </c>
      <c r="B741" s="284">
        <v>0</v>
      </c>
      <c r="C741" s="205">
        <v>0</v>
      </c>
      <c r="D741" s="206" t="str">
        <f t="shared" si="107"/>
        <v/>
      </c>
      <c r="E741" s="207">
        <v>0</v>
      </c>
      <c r="F741" s="205">
        <v>0</v>
      </c>
      <c r="G741" s="206" t="str">
        <f t="shared" si="108"/>
        <v/>
      </c>
      <c r="H741" s="206" t="str">
        <f t="shared" si="112"/>
        <v/>
      </c>
      <c r="I741" s="206" t="str">
        <f t="shared" si="112"/>
        <v/>
      </c>
      <c r="J741" s="208" t="str">
        <f t="shared" si="104"/>
        <v/>
      </c>
      <c r="K741" s="209">
        <v>0</v>
      </c>
      <c r="L741" s="205">
        <v>0</v>
      </c>
      <c r="M741" s="206" t="str">
        <f t="shared" si="109"/>
        <v/>
      </c>
      <c r="N741" s="207">
        <v>57</v>
      </c>
      <c r="O741" s="205">
        <v>28</v>
      </c>
      <c r="P741" s="206">
        <f t="shared" si="110"/>
        <v>0.49122807017543857</v>
      </c>
      <c r="Q741" s="206">
        <f t="shared" si="113"/>
        <v>-1</v>
      </c>
      <c r="R741" s="206">
        <f t="shared" si="113"/>
        <v>-1</v>
      </c>
      <c r="S741" s="208" t="str">
        <f t="shared" si="111"/>
        <v/>
      </c>
    </row>
    <row r="742" spans="1:19" ht="15" thickTop="1" thickBot="1" x14ac:dyDescent="0.3">
      <c r="A742" s="210" t="s">
        <v>353</v>
      </c>
      <c r="B742" s="210">
        <v>0</v>
      </c>
      <c r="C742" s="176">
        <v>0</v>
      </c>
      <c r="D742" s="203" t="str">
        <f t="shared" si="107"/>
        <v/>
      </c>
      <c r="E742" s="176">
        <v>0</v>
      </c>
      <c r="F742" s="176">
        <v>0</v>
      </c>
      <c r="G742" s="203" t="str">
        <f t="shared" si="108"/>
        <v/>
      </c>
      <c r="H742" s="203" t="str">
        <f t="shared" si="112"/>
        <v/>
      </c>
      <c r="I742" s="203" t="str">
        <f t="shared" si="112"/>
        <v/>
      </c>
      <c r="J742" s="203" t="str">
        <f t="shared" si="104"/>
        <v/>
      </c>
      <c r="K742" s="176">
        <v>0</v>
      </c>
      <c r="L742" s="176">
        <v>0</v>
      </c>
      <c r="M742" s="203" t="str">
        <f t="shared" si="109"/>
        <v/>
      </c>
      <c r="N742" s="176">
        <v>57</v>
      </c>
      <c r="O742" s="176">
        <v>28</v>
      </c>
      <c r="P742" s="203">
        <f t="shared" si="110"/>
        <v>0.49122807017543857</v>
      </c>
      <c r="Q742" s="203">
        <f t="shared" si="113"/>
        <v>-1</v>
      </c>
      <c r="R742" s="203">
        <f t="shared" si="113"/>
        <v>-1</v>
      </c>
      <c r="S742" s="203" t="str">
        <f t="shared" si="111"/>
        <v/>
      </c>
    </row>
    <row r="743" spans="1:19" ht="16.5" thickTop="1" thickBot="1" x14ac:dyDescent="0.3">
      <c r="A743" s="204" t="s">
        <v>332</v>
      </c>
      <c r="B743" s="284">
        <v>0</v>
      </c>
      <c r="C743" s="205">
        <v>0</v>
      </c>
      <c r="D743" s="206" t="str">
        <f t="shared" si="107"/>
        <v/>
      </c>
      <c r="E743" s="207">
        <v>0</v>
      </c>
      <c r="F743" s="205">
        <v>0</v>
      </c>
      <c r="G743" s="206" t="str">
        <f t="shared" si="108"/>
        <v/>
      </c>
      <c r="H743" s="206" t="str">
        <f t="shared" si="112"/>
        <v/>
      </c>
      <c r="I743" s="206" t="str">
        <f t="shared" si="112"/>
        <v/>
      </c>
      <c r="J743" s="208" t="str">
        <f t="shared" si="104"/>
        <v/>
      </c>
      <c r="K743" s="209">
        <v>76</v>
      </c>
      <c r="L743" s="205">
        <v>43</v>
      </c>
      <c r="M743" s="206">
        <f t="shared" si="109"/>
        <v>0.56578947368421051</v>
      </c>
      <c r="N743" s="207">
        <v>247</v>
      </c>
      <c r="O743" s="205">
        <v>140</v>
      </c>
      <c r="P743" s="206">
        <f t="shared" si="110"/>
        <v>0.5668016194331984</v>
      </c>
      <c r="Q743" s="206">
        <f t="shared" si="113"/>
        <v>-0.69230769230769229</v>
      </c>
      <c r="R743" s="206">
        <f t="shared" si="113"/>
        <v>-0.69285714285714284</v>
      </c>
      <c r="S743" s="208">
        <f t="shared" si="111"/>
        <v>-1.0121457489878916E-3</v>
      </c>
    </row>
    <row r="744" spans="1:19" ht="14.25" thickTop="1" x14ac:dyDescent="0.25">
      <c r="A744" s="210" t="s">
        <v>352</v>
      </c>
      <c r="B744" s="210">
        <v>0</v>
      </c>
      <c r="C744" s="176">
        <v>0</v>
      </c>
      <c r="D744" s="203" t="str">
        <f t="shared" si="107"/>
        <v/>
      </c>
      <c r="E744" s="176">
        <v>0</v>
      </c>
      <c r="F744" s="176">
        <v>0</v>
      </c>
      <c r="G744" s="203" t="str">
        <f t="shared" si="108"/>
        <v/>
      </c>
      <c r="H744" s="203" t="str">
        <f t="shared" si="112"/>
        <v/>
      </c>
      <c r="I744" s="203" t="str">
        <f t="shared" si="112"/>
        <v/>
      </c>
      <c r="J744" s="203" t="str">
        <f t="shared" si="104"/>
        <v/>
      </c>
      <c r="K744" s="176">
        <v>38</v>
      </c>
      <c r="L744" s="176">
        <v>24</v>
      </c>
      <c r="M744" s="203">
        <f t="shared" si="109"/>
        <v>0.63157894736842102</v>
      </c>
      <c r="N744" s="176">
        <v>133</v>
      </c>
      <c r="O744" s="176">
        <v>65</v>
      </c>
      <c r="P744" s="203">
        <f t="shared" si="110"/>
        <v>0.48872180451127817</v>
      </c>
      <c r="Q744" s="203">
        <f t="shared" si="113"/>
        <v>-0.7142857142857143</v>
      </c>
      <c r="R744" s="203">
        <f t="shared" si="113"/>
        <v>-0.63076923076923075</v>
      </c>
      <c r="S744" s="203">
        <f t="shared" si="111"/>
        <v>0.14285714285714285</v>
      </c>
    </row>
    <row r="745" spans="1:19" ht="14.25" thickBot="1" x14ac:dyDescent="0.3">
      <c r="A745" s="409" t="s">
        <v>353</v>
      </c>
      <c r="B745" s="409">
        <v>0</v>
      </c>
      <c r="C745" s="410">
        <v>0</v>
      </c>
      <c r="D745" s="411" t="str">
        <f t="shared" si="107"/>
        <v/>
      </c>
      <c r="E745" s="410">
        <v>0</v>
      </c>
      <c r="F745" s="410">
        <v>0</v>
      </c>
      <c r="G745" s="411" t="str">
        <f t="shared" si="108"/>
        <v/>
      </c>
      <c r="H745" s="411" t="str">
        <f t="shared" si="112"/>
        <v/>
      </c>
      <c r="I745" s="411" t="str">
        <f t="shared" si="112"/>
        <v/>
      </c>
      <c r="J745" s="411" t="str">
        <f t="shared" si="104"/>
        <v/>
      </c>
      <c r="K745" s="410">
        <v>38</v>
      </c>
      <c r="L745" s="410">
        <v>19</v>
      </c>
      <c r="M745" s="411">
        <f t="shared" si="109"/>
        <v>0.5</v>
      </c>
      <c r="N745" s="410">
        <v>114</v>
      </c>
      <c r="O745" s="410">
        <v>75</v>
      </c>
      <c r="P745" s="411">
        <f t="shared" si="110"/>
        <v>0.65789473684210531</v>
      </c>
      <c r="Q745" s="411">
        <f t="shared" si="113"/>
        <v>-0.66666666666666674</v>
      </c>
      <c r="R745" s="411">
        <f t="shared" si="113"/>
        <v>-0.74666666666666659</v>
      </c>
      <c r="S745" s="411">
        <f t="shared" si="111"/>
        <v>-0.15789473684210531</v>
      </c>
    </row>
    <row r="746" spans="1:19" ht="14.25" thickTop="1" x14ac:dyDescent="0.25"/>
  </sheetData>
  <mergeCells count="12">
    <mergeCell ref="N6:P6"/>
    <mergeCell ref="Q6:S6"/>
    <mergeCell ref="A1:B1"/>
    <mergeCell ref="A3:S3"/>
    <mergeCell ref="A4:S4"/>
    <mergeCell ref="A5:A7"/>
    <mergeCell ref="B5:J5"/>
    <mergeCell ref="K5:S5"/>
    <mergeCell ref="B6:D6"/>
    <mergeCell ref="E6:G6"/>
    <mergeCell ref="H6:J6"/>
    <mergeCell ref="K6:M6"/>
  </mergeCells>
  <hyperlinks>
    <hyperlink ref="A1:B1" location="INDICE!A1" display="Volver al Indice" xr:uid="{C65EE26A-F35D-4FCF-B37A-C715A9BA8D78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0A643-F385-46C1-AA0B-A7E02D5A315B}">
  <dimension ref="A1:T197"/>
  <sheetViews>
    <sheetView topLeftCell="A2" zoomScale="90" zoomScaleNormal="90" workbookViewId="0">
      <selection activeCell="A3" sqref="A3:S3"/>
    </sheetView>
  </sheetViews>
  <sheetFormatPr baseColWidth="10" defaultRowHeight="15" x14ac:dyDescent="0.25"/>
  <cols>
    <col min="1" max="1" width="21.7109375" style="112" customWidth="1"/>
    <col min="2" max="2" width="12.140625" style="112" bestFit="1" customWidth="1"/>
    <col min="3" max="3" width="13.140625" style="112" customWidth="1"/>
    <col min="4" max="4" width="11.7109375" style="112" customWidth="1"/>
    <col min="5" max="6" width="11.140625" style="112" bestFit="1" customWidth="1"/>
    <col min="7" max="7" width="10.5703125" style="112" customWidth="1"/>
    <col min="8" max="9" width="13.7109375" style="112" bestFit="1" customWidth="1"/>
    <col min="10" max="10" width="11.28515625" style="112" bestFit="1" customWidth="1"/>
    <col min="11" max="11" width="12.42578125" style="112" bestFit="1" customWidth="1"/>
    <col min="12" max="12" width="12.7109375" style="112" bestFit="1" customWidth="1"/>
    <col min="13" max="13" width="11.140625" style="112" customWidth="1"/>
    <col min="14" max="15" width="12.7109375" style="112" bestFit="1" customWidth="1"/>
    <col min="16" max="16" width="11.140625" style="112" customWidth="1"/>
    <col min="17" max="18" width="14.28515625" style="112" bestFit="1" customWidth="1"/>
    <col min="19" max="19" width="9.85546875" style="112" bestFit="1" customWidth="1"/>
    <col min="20" max="20" width="11.42578125" style="112"/>
  </cols>
  <sheetData>
    <row r="1" spans="1:20" ht="16.5" thickBot="1" x14ac:dyDescent="0.3">
      <c r="A1" s="381" t="s">
        <v>25</v>
      </c>
      <c r="B1" s="382"/>
    </row>
    <row r="2" spans="1:20" ht="15.75" thickBot="1" x14ac:dyDescent="0.3"/>
    <row r="3" spans="1:20" ht="21" thickTop="1" x14ac:dyDescent="0.25">
      <c r="A3" s="395" t="s">
        <v>171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7"/>
      <c r="T3" s="177"/>
    </row>
    <row r="4" spans="1:20" ht="19.5" thickBot="1" x14ac:dyDescent="0.3">
      <c r="A4" s="386" t="s">
        <v>172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  <c r="S4" s="388"/>
      <c r="T4" s="177"/>
    </row>
    <row r="5" spans="1:20" ht="19.5" thickTop="1" thickBot="1" x14ac:dyDescent="0.3">
      <c r="A5" s="378" t="s">
        <v>173</v>
      </c>
      <c r="B5" s="363" t="s">
        <v>73</v>
      </c>
      <c r="C5" s="363"/>
      <c r="D5" s="363"/>
      <c r="E5" s="363"/>
      <c r="F5" s="363"/>
      <c r="G5" s="363"/>
      <c r="H5" s="363"/>
      <c r="I5" s="363"/>
      <c r="J5" s="364"/>
      <c r="K5" s="365" t="s">
        <v>74</v>
      </c>
      <c r="L5" s="363"/>
      <c r="M5" s="363"/>
      <c r="N5" s="363"/>
      <c r="O5" s="363"/>
      <c r="P5" s="363"/>
      <c r="Q5" s="363"/>
      <c r="R5" s="363"/>
      <c r="S5" s="364"/>
      <c r="T5" s="178"/>
    </row>
    <row r="6" spans="1:20" ht="16.5" x14ac:dyDescent="0.25">
      <c r="A6" s="379"/>
      <c r="B6" s="371" t="s">
        <v>614</v>
      </c>
      <c r="C6" s="349"/>
      <c r="D6" s="350"/>
      <c r="E6" s="371" t="s">
        <v>615</v>
      </c>
      <c r="F6" s="349"/>
      <c r="G6" s="350"/>
      <c r="H6" s="392" t="s">
        <v>75</v>
      </c>
      <c r="I6" s="393"/>
      <c r="J6" s="394"/>
      <c r="K6" s="398" t="s">
        <v>616</v>
      </c>
      <c r="L6" s="390"/>
      <c r="M6" s="399"/>
      <c r="N6" s="389" t="s">
        <v>617</v>
      </c>
      <c r="O6" s="390"/>
      <c r="P6" s="391"/>
      <c r="Q6" s="392" t="s">
        <v>75</v>
      </c>
      <c r="R6" s="393"/>
      <c r="S6" s="394"/>
      <c r="T6" s="172"/>
    </row>
    <row r="7" spans="1:20" ht="26.25" thickBot="1" x14ac:dyDescent="0.3">
      <c r="A7" s="379"/>
      <c r="B7" s="114" t="s">
        <v>50</v>
      </c>
      <c r="C7" s="115" t="s">
        <v>76</v>
      </c>
      <c r="D7" s="116" t="s">
        <v>77</v>
      </c>
      <c r="E7" s="117" t="s">
        <v>50</v>
      </c>
      <c r="F7" s="115" t="s">
        <v>76</v>
      </c>
      <c r="G7" s="116" t="s">
        <v>77</v>
      </c>
      <c r="H7" s="118" t="s">
        <v>78</v>
      </c>
      <c r="I7" s="118" t="s">
        <v>79</v>
      </c>
      <c r="J7" s="116" t="s">
        <v>77</v>
      </c>
      <c r="K7" s="119" t="s">
        <v>50</v>
      </c>
      <c r="L7" s="115" t="s">
        <v>76</v>
      </c>
      <c r="M7" s="120" t="s">
        <v>77</v>
      </c>
      <c r="N7" s="117" t="s">
        <v>50</v>
      </c>
      <c r="O7" s="121" t="s">
        <v>79</v>
      </c>
      <c r="P7" s="122" t="s">
        <v>77</v>
      </c>
      <c r="Q7" s="118" t="s">
        <v>78</v>
      </c>
      <c r="R7" s="118" t="s">
        <v>79</v>
      </c>
      <c r="S7" s="123" t="s">
        <v>77</v>
      </c>
    </row>
    <row r="8" spans="1:20" ht="18.75" thickTop="1" thickBot="1" x14ac:dyDescent="0.35">
      <c r="A8" s="221" t="s">
        <v>80</v>
      </c>
      <c r="B8" s="222">
        <v>1567052</v>
      </c>
      <c r="C8" s="223">
        <v>1249599</v>
      </c>
      <c r="D8" s="224">
        <f>IFERROR(C8/B8,"")</f>
        <v>0.79742025152962381</v>
      </c>
      <c r="E8" s="222">
        <v>1538327</v>
      </c>
      <c r="F8" s="223">
        <v>1236418</v>
      </c>
      <c r="G8" s="225">
        <f>IFERROR(F8/E8,"")</f>
        <v>0.80374198723678381</v>
      </c>
      <c r="H8" s="226">
        <f>IFERROR(B8/E8-1,"")</f>
        <v>1.8672882943613356E-2</v>
      </c>
      <c r="I8" s="226">
        <f>IFERROR(C8/F8-1,"")</f>
        <v>1.0660634186820284E-2</v>
      </c>
      <c r="J8" s="270">
        <f>IFERROR(D8-G8,"")</f>
        <v>-6.3217357071599922E-3</v>
      </c>
      <c r="K8" s="227">
        <v>15817884</v>
      </c>
      <c r="L8" s="223">
        <v>12974083</v>
      </c>
      <c r="M8" s="225">
        <f>IFERROR(L8/K8,"")</f>
        <v>0.82021609211446989</v>
      </c>
      <c r="N8" s="222">
        <v>14865945</v>
      </c>
      <c r="O8" s="223">
        <v>12349285</v>
      </c>
      <c r="P8" s="225">
        <f>IFERROR(O8/N8,"")</f>
        <v>0.83070971942920546</v>
      </c>
      <c r="Q8" s="226">
        <f>IFERROR(K8/N8-1,"")</f>
        <v>6.4034879720058058E-2</v>
      </c>
      <c r="R8" s="226">
        <f>IFERROR(L8/O8-1,"")</f>
        <v>5.0593860292316606E-2</v>
      </c>
      <c r="S8" s="270">
        <f>IFERROR(M8-P8,"")</f>
        <v>-1.0493627314735576E-2</v>
      </c>
      <c r="T8" s="179"/>
    </row>
    <row r="9" spans="1:20" ht="18" thickTop="1" x14ac:dyDescent="0.3">
      <c r="A9" s="215" t="s">
        <v>379</v>
      </c>
      <c r="B9" s="216">
        <v>486321</v>
      </c>
      <c r="C9" s="217">
        <v>373840</v>
      </c>
      <c r="D9" s="218">
        <f t="shared" ref="D9:D84" si="0">IFERROR(C9/B9,"")</f>
        <v>0.76871037853598756</v>
      </c>
      <c r="E9" s="216">
        <v>493287</v>
      </c>
      <c r="F9" s="217">
        <v>386953</v>
      </c>
      <c r="G9" s="219">
        <f t="shared" ref="G9:G84" si="1">IFERROR(F9/E9,"")</f>
        <v>0.78443786274521732</v>
      </c>
      <c r="H9" s="218">
        <f t="shared" ref="H9:H84" si="2">IFERROR(B9/E9-1,"")</f>
        <v>-1.4121596555352167E-2</v>
      </c>
      <c r="I9" s="218">
        <f t="shared" ref="I9:I84" si="3">IFERROR(C9/F9-1,"")</f>
        <v>-3.3887836507276115E-2</v>
      </c>
      <c r="J9" s="271">
        <f t="shared" ref="J9:J84" si="4">IFERROR(D9-G9,"")</f>
        <v>-1.5727484209229758E-2</v>
      </c>
      <c r="K9" s="220">
        <v>4791308</v>
      </c>
      <c r="L9" s="216">
        <v>3778619</v>
      </c>
      <c r="M9" s="219">
        <f t="shared" ref="M9:M84" si="5">IFERROR(L9/K9,"")</f>
        <v>0.78864038796921421</v>
      </c>
      <c r="N9" s="216">
        <v>4727369</v>
      </c>
      <c r="O9" s="217">
        <v>3791048</v>
      </c>
      <c r="P9" s="219">
        <f t="shared" ref="P9:P84" si="6">IFERROR(O9/N9,"")</f>
        <v>0.80193612980074114</v>
      </c>
      <c r="Q9" s="218">
        <f t="shared" ref="Q9:Q84" si="7">IFERROR(K9/N9-1,"")</f>
        <v>1.3525282244732706E-2</v>
      </c>
      <c r="R9" s="218">
        <f t="shared" ref="R9:R84" si="8">IFERROR(L9/O9-1,"")</f>
        <v>-3.2785129600046981E-3</v>
      </c>
      <c r="S9" s="271">
        <f t="shared" ref="S9:S84" si="9">IFERROR(M9-P9,"")</f>
        <v>-1.329574183152693E-2</v>
      </c>
      <c r="T9" s="179"/>
    </row>
    <row r="10" spans="1:20" ht="16.5" x14ac:dyDescent="0.3">
      <c r="A10" s="181" t="s">
        <v>233</v>
      </c>
      <c r="B10" s="182">
        <v>88768</v>
      </c>
      <c r="C10" s="183">
        <v>65748</v>
      </c>
      <c r="D10" s="184">
        <f t="shared" si="0"/>
        <v>0.74067231434751257</v>
      </c>
      <c r="E10" s="182">
        <v>88698</v>
      </c>
      <c r="F10" s="183">
        <v>66826</v>
      </c>
      <c r="G10" s="185">
        <f t="shared" si="1"/>
        <v>0.7534104489390967</v>
      </c>
      <c r="H10" s="184">
        <f t="shared" si="2"/>
        <v>7.8919479582406638E-4</v>
      </c>
      <c r="I10" s="184">
        <f t="shared" si="3"/>
        <v>-1.6131445844431824E-2</v>
      </c>
      <c r="J10" s="272">
        <f t="shared" si="4"/>
        <v>-1.2738134591584127E-2</v>
      </c>
      <c r="K10" s="182">
        <v>845310</v>
      </c>
      <c r="L10" s="183">
        <v>653138</v>
      </c>
      <c r="M10" s="185">
        <f t="shared" si="5"/>
        <v>0.77266091729661313</v>
      </c>
      <c r="N10" s="182">
        <v>817863</v>
      </c>
      <c r="O10" s="183">
        <v>657507</v>
      </c>
      <c r="P10" s="185">
        <f t="shared" si="6"/>
        <v>0.80393293253271025</v>
      </c>
      <c r="Q10" s="184">
        <f t="shared" si="7"/>
        <v>3.3559410316886806E-2</v>
      </c>
      <c r="R10" s="184">
        <f t="shared" si="8"/>
        <v>-6.6447961770749187E-3</v>
      </c>
      <c r="S10" s="272">
        <f t="shared" si="9"/>
        <v>-3.1272015236097128E-2</v>
      </c>
    </row>
    <row r="11" spans="1:20" ht="16.5" x14ac:dyDescent="0.3">
      <c r="A11" s="181" t="s">
        <v>232</v>
      </c>
      <c r="B11" s="182">
        <v>88597</v>
      </c>
      <c r="C11" s="183">
        <v>70692</v>
      </c>
      <c r="D11" s="184">
        <f t="shared" si="0"/>
        <v>0.79790512094088961</v>
      </c>
      <c r="E11" s="182">
        <v>86948</v>
      </c>
      <c r="F11" s="183">
        <v>71290</v>
      </c>
      <c r="G11" s="185">
        <f t="shared" si="1"/>
        <v>0.81991535170446705</v>
      </c>
      <c r="H11" s="184">
        <f t="shared" si="2"/>
        <v>1.8965358605143257E-2</v>
      </c>
      <c r="I11" s="184">
        <f t="shared" si="3"/>
        <v>-8.3882732501051605E-3</v>
      </c>
      <c r="J11" s="272">
        <f t="shared" si="4"/>
        <v>-2.2010230763577443E-2</v>
      </c>
      <c r="K11" s="182">
        <v>848819</v>
      </c>
      <c r="L11" s="183">
        <v>693293</v>
      </c>
      <c r="M11" s="185">
        <f t="shared" si="5"/>
        <v>0.81677365845957739</v>
      </c>
      <c r="N11" s="182">
        <v>851711</v>
      </c>
      <c r="O11" s="183">
        <v>689331</v>
      </c>
      <c r="P11" s="185">
        <f t="shared" si="6"/>
        <v>0.80934847618499706</v>
      </c>
      <c r="Q11" s="184">
        <f t="shared" si="7"/>
        <v>-3.3955179632527699E-3</v>
      </c>
      <c r="R11" s="184">
        <f t="shared" si="8"/>
        <v>5.7476016601603064E-3</v>
      </c>
      <c r="S11" s="272">
        <f t="shared" si="9"/>
        <v>7.4251822745803331E-3</v>
      </c>
    </row>
    <row r="12" spans="1:20" ht="16.5" x14ac:dyDescent="0.3">
      <c r="A12" s="181" t="s">
        <v>234</v>
      </c>
      <c r="B12" s="182">
        <v>43942</v>
      </c>
      <c r="C12" s="183">
        <v>33186</v>
      </c>
      <c r="D12" s="184">
        <f t="shared" si="0"/>
        <v>0.75522279368258161</v>
      </c>
      <c r="E12" s="182">
        <v>46648</v>
      </c>
      <c r="F12" s="183">
        <v>37558</v>
      </c>
      <c r="G12" s="185">
        <f t="shared" si="1"/>
        <v>0.80513634025038583</v>
      </c>
      <c r="H12" s="184">
        <f t="shared" si="2"/>
        <v>-5.8008917852855446E-2</v>
      </c>
      <c r="I12" s="184">
        <f t="shared" si="3"/>
        <v>-0.11640662442089567</v>
      </c>
      <c r="J12" s="272">
        <f t="shared" si="4"/>
        <v>-4.9913546567804223E-2</v>
      </c>
      <c r="K12" s="182">
        <v>462104</v>
      </c>
      <c r="L12" s="183">
        <v>347935</v>
      </c>
      <c r="M12" s="185">
        <f t="shared" si="5"/>
        <v>0.75293656839153089</v>
      </c>
      <c r="N12" s="182">
        <v>431202</v>
      </c>
      <c r="O12" s="183">
        <v>351717</v>
      </c>
      <c r="P12" s="185">
        <f t="shared" si="6"/>
        <v>0.8156664393949935</v>
      </c>
      <c r="Q12" s="184">
        <f t="shared" si="7"/>
        <v>7.1664788196715179E-2</v>
      </c>
      <c r="R12" s="184">
        <f t="shared" si="8"/>
        <v>-1.0752963319941911E-2</v>
      </c>
      <c r="S12" s="272">
        <f t="shared" si="9"/>
        <v>-6.2729871003462612E-2</v>
      </c>
    </row>
    <row r="13" spans="1:20" ht="16.5" x14ac:dyDescent="0.3">
      <c r="A13" s="181" t="s">
        <v>235</v>
      </c>
      <c r="B13" s="182">
        <v>36558</v>
      </c>
      <c r="C13" s="183">
        <v>29746</v>
      </c>
      <c r="D13" s="184">
        <f t="shared" si="0"/>
        <v>0.81366595546802345</v>
      </c>
      <c r="E13" s="182">
        <v>40578</v>
      </c>
      <c r="F13" s="183">
        <v>34645</v>
      </c>
      <c r="G13" s="185">
        <f t="shared" si="1"/>
        <v>0.85378776677017099</v>
      </c>
      <c r="H13" s="184">
        <f t="shared" si="2"/>
        <v>-9.9068460742274156E-2</v>
      </c>
      <c r="I13" s="184">
        <f t="shared" si="3"/>
        <v>-0.14140568624621153</v>
      </c>
      <c r="J13" s="272">
        <f t="shared" si="4"/>
        <v>-4.0121811302147536E-2</v>
      </c>
      <c r="K13" s="182">
        <v>376572</v>
      </c>
      <c r="L13" s="183">
        <v>320127</v>
      </c>
      <c r="M13" s="185">
        <f t="shared" si="5"/>
        <v>0.85010834581434624</v>
      </c>
      <c r="N13" s="182">
        <v>394569</v>
      </c>
      <c r="O13" s="183">
        <v>344918</v>
      </c>
      <c r="P13" s="185">
        <f t="shared" si="6"/>
        <v>0.87416396118296169</v>
      </c>
      <c r="Q13" s="184">
        <f t="shared" si="7"/>
        <v>-4.5611794134866157E-2</v>
      </c>
      <c r="R13" s="184">
        <f t="shared" si="8"/>
        <v>-7.1875054360746593E-2</v>
      </c>
      <c r="S13" s="272">
        <f t="shared" si="9"/>
        <v>-2.4055615368615446E-2</v>
      </c>
    </row>
    <row r="14" spans="1:20" ht="16.5" x14ac:dyDescent="0.3">
      <c r="A14" s="181" t="s">
        <v>237</v>
      </c>
      <c r="B14" s="182">
        <v>26844</v>
      </c>
      <c r="C14" s="183">
        <v>20219</v>
      </c>
      <c r="D14" s="184">
        <f t="shared" si="0"/>
        <v>0.75320369542542098</v>
      </c>
      <c r="E14" s="182">
        <v>27564</v>
      </c>
      <c r="F14" s="183">
        <v>21153</v>
      </c>
      <c r="G14" s="185">
        <f t="shared" si="1"/>
        <v>0.76741401828471922</v>
      </c>
      <c r="H14" s="184">
        <f t="shared" si="2"/>
        <v>-2.612102742707878E-2</v>
      </c>
      <c r="I14" s="184">
        <f t="shared" si="3"/>
        <v>-4.415449345246536E-2</v>
      </c>
      <c r="J14" s="272">
        <f t="shared" si="4"/>
        <v>-1.4210322859298241E-2</v>
      </c>
      <c r="K14" s="182">
        <v>262562</v>
      </c>
      <c r="L14" s="183">
        <v>198715</v>
      </c>
      <c r="M14" s="185">
        <f t="shared" si="5"/>
        <v>0.75683076759013113</v>
      </c>
      <c r="N14" s="182">
        <v>267577</v>
      </c>
      <c r="O14" s="183">
        <v>217535</v>
      </c>
      <c r="P14" s="185">
        <f t="shared" si="6"/>
        <v>0.81298093632860824</v>
      </c>
      <c r="Q14" s="184">
        <f t="shared" si="7"/>
        <v>-1.8742268580632881E-2</v>
      </c>
      <c r="R14" s="184">
        <f t="shared" si="8"/>
        <v>-8.651481370813896E-2</v>
      </c>
      <c r="S14" s="272">
        <f t="shared" si="9"/>
        <v>-5.6150168738477113E-2</v>
      </c>
    </row>
    <row r="15" spans="1:20" ht="16.5" x14ac:dyDescent="0.3">
      <c r="A15" s="181" t="s">
        <v>240</v>
      </c>
      <c r="B15" s="182">
        <v>25086</v>
      </c>
      <c r="C15" s="183">
        <v>21605</v>
      </c>
      <c r="D15" s="184">
        <f t="shared" si="0"/>
        <v>0.86123734353822845</v>
      </c>
      <c r="E15" s="182">
        <v>19317</v>
      </c>
      <c r="F15" s="183">
        <v>15211</v>
      </c>
      <c r="G15" s="185">
        <f t="shared" si="1"/>
        <v>0.78744111404462391</v>
      </c>
      <c r="H15" s="184">
        <f t="shared" si="2"/>
        <v>0.2986488585184035</v>
      </c>
      <c r="I15" s="184">
        <f t="shared" si="3"/>
        <v>0.42035369140753409</v>
      </c>
      <c r="J15" s="272">
        <f t="shared" si="4"/>
        <v>7.3796229493604537E-2</v>
      </c>
      <c r="K15" s="182">
        <v>219037</v>
      </c>
      <c r="L15" s="183">
        <v>186109</v>
      </c>
      <c r="M15" s="185">
        <f t="shared" si="5"/>
        <v>0.84966923396503791</v>
      </c>
      <c r="N15" s="182">
        <v>191620</v>
      </c>
      <c r="O15" s="183">
        <v>151551</v>
      </c>
      <c r="P15" s="185">
        <f t="shared" si="6"/>
        <v>0.79089343492328568</v>
      </c>
      <c r="Q15" s="184">
        <f t="shared" si="7"/>
        <v>0.14308005427408421</v>
      </c>
      <c r="R15" s="184">
        <f t="shared" si="8"/>
        <v>0.22802884837447457</v>
      </c>
      <c r="S15" s="272">
        <f t="shared" si="9"/>
        <v>5.877579904175223E-2</v>
      </c>
    </row>
    <row r="16" spans="1:20" ht="16.5" x14ac:dyDescent="0.3">
      <c r="A16" s="181" t="s">
        <v>238</v>
      </c>
      <c r="B16" s="182">
        <v>24720</v>
      </c>
      <c r="C16" s="183">
        <v>18278</v>
      </c>
      <c r="D16" s="184">
        <f t="shared" si="0"/>
        <v>0.73940129449838188</v>
      </c>
      <c r="E16" s="182">
        <v>26280</v>
      </c>
      <c r="F16" s="183">
        <v>17366</v>
      </c>
      <c r="G16" s="185">
        <f t="shared" si="1"/>
        <v>0.66080669710806694</v>
      </c>
      <c r="H16" s="184">
        <f t="shared" si="2"/>
        <v>-5.9360730593607358E-2</v>
      </c>
      <c r="I16" s="184">
        <f t="shared" si="3"/>
        <v>5.2516411378555894E-2</v>
      </c>
      <c r="J16" s="272">
        <f t="shared" si="4"/>
        <v>7.8594597390314935E-2</v>
      </c>
      <c r="K16" s="182">
        <v>236049</v>
      </c>
      <c r="L16" s="183">
        <v>183111</v>
      </c>
      <c r="M16" s="185">
        <f t="shared" si="5"/>
        <v>0.77573300458803041</v>
      </c>
      <c r="N16" s="182">
        <v>247318</v>
      </c>
      <c r="O16" s="183">
        <v>181815</v>
      </c>
      <c r="P16" s="185">
        <f t="shared" si="6"/>
        <v>0.73514665329656559</v>
      </c>
      <c r="Q16" s="184">
        <f t="shared" si="7"/>
        <v>-4.5564819382333699E-2</v>
      </c>
      <c r="R16" s="184">
        <f t="shared" si="8"/>
        <v>7.1281247421830507E-3</v>
      </c>
      <c r="S16" s="272">
        <f t="shared" si="9"/>
        <v>4.0586351291464817E-2</v>
      </c>
    </row>
    <row r="17" spans="1:19" ht="16.5" x14ac:dyDescent="0.3">
      <c r="A17" s="181" t="s">
        <v>236</v>
      </c>
      <c r="B17" s="182">
        <v>23930</v>
      </c>
      <c r="C17" s="183">
        <v>16209</v>
      </c>
      <c r="D17" s="184">
        <f t="shared" si="0"/>
        <v>0.67735060593397411</v>
      </c>
      <c r="E17" s="182">
        <v>24038</v>
      </c>
      <c r="F17" s="183">
        <v>20686</v>
      </c>
      <c r="G17" s="185">
        <f t="shared" si="1"/>
        <v>0.86055412263915465</v>
      </c>
      <c r="H17" s="184">
        <f t="shared" si="2"/>
        <v>-4.4928862634162625E-3</v>
      </c>
      <c r="I17" s="184">
        <f t="shared" si="3"/>
        <v>-0.21642656869380261</v>
      </c>
      <c r="J17" s="272">
        <f t="shared" si="4"/>
        <v>-0.18320351670518054</v>
      </c>
      <c r="K17" s="182">
        <v>273588</v>
      </c>
      <c r="L17" s="183">
        <v>200222</v>
      </c>
      <c r="M17" s="185">
        <f t="shared" si="5"/>
        <v>0.73183765369826159</v>
      </c>
      <c r="N17" s="182">
        <v>223152</v>
      </c>
      <c r="O17" s="183">
        <v>195781</v>
      </c>
      <c r="P17" s="185">
        <f t="shared" si="6"/>
        <v>0.8773436939843694</v>
      </c>
      <c r="Q17" s="184">
        <f t="shared" si="7"/>
        <v>0.2260163476016348</v>
      </c>
      <c r="R17" s="184">
        <f t="shared" si="8"/>
        <v>2.2683508614216974E-2</v>
      </c>
      <c r="S17" s="272">
        <f t="shared" si="9"/>
        <v>-0.14550604028610781</v>
      </c>
    </row>
    <row r="18" spans="1:19" ht="16.5" x14ac:dyDescent="0.3">
      <c r="A18" s="181" t="s">
        <v>239</v>
      </c>
      <c r="B18" s="182">
        <v>22095</v>
      </c>
      <c r="C18" s="183">
        <v>17990</v>
      </c>
      <c r="D18" s="184">
        <f t="shared" si="0"/>
        <v>0.81421136003620731</v>
      </c>
      <c r="E18" s="182">
        <v>30242</v>
      </c>
      <c r="F18" s="183">
        <v>22608</v>
      </c>
      <c r="G18" s="185">
        <f t="shared" si="1"/>
        <v>0.74756960518484228</v>
      </c>
      <c r="H18" s="184">
        <f t="shared" si="2"/>
        <v>-0.26939355862707492</v>
      </c>
      <c r="I18" s="184">
        <f t="shared" si="3"/>
        <v>-0.20426397735314927</v>
      </c>
      <c r="J18" s="272">
        <f t="shared" si="4"/>
        <v>6.6641754851365032E-2</v>
      </c>
      <c r="K18" s="182">
        <v>217926</v>
      </c>
      <c r="L18" s="183">
        <v>182447</v>
      </c>
      <c r="M18" s="185">
        <f t="shared" si="5"/>
        <v>0.83719703018455804</v>
      </c>
      <c r="N18" s="182">
        <v>262597</v>
      </c>
      <c r="O18" s="183">
        <v>210679</v>
      </c>
      <c r="P18" s="185">
        <f t="shared" si="6"/>
        <v>0.80229020133512574</v>
      </c>
      <c r="Q18" s="184">
        <f t="shared" si="7"/>
        <v>-0.17011237752144925</v>
      </c>
      <c r="R18" s="184">
        <f t="shared" si="8"/>
        <v>-0.13400481300936495</v>
      </c>
      <c r="S18" s="272">
        <f t="shared" si="9"/>
        <v>3.4906828849432303E-2</v>
      </c>
    </row>
    <row r="19" spans="1:19" ht="16.5" x14ac:dyDescent="0.3">
      <c r="A19" s="181" t="s">
        <v>241</v>
      </c>
      <c r="B19" s="182">
        <v>19994</v>
      </c>
      <c r="C19" s="183">
        <v>15900</v>
      </c>
      <c r="D19" s="184">
        <f t="shared" si="0"/>
        <v>0.79523857157147149</v>
      </c>
      <c r="E19" s="182">
        <v>10096</v>
      </c>
      <c r="F19" s="183">
        <v>8305</v>
      </c>
      <c r="G19" s="185">
        <f t="shared" si="1"/>
        <v>0.82260301109350242</v>
      </c>
      <c r="H19" s="184">
        <f t="shared" si="2"/>
        <v>0.98038827258320116</v>
      </c>
      <c r="I19" s="184">
        <f t="shared" si="3"/>
        <v>0.91450933172787474</v>
      </c>
      <c r="J19" s="272">
        <f t="shared" si="4"/>
        <v>-2.7364439522030937E-2</v>
      </c>
      <c r="K19" s="182">
        <v>143768</v>
      </c>
      <c r="L19" s="183">
        <v>116501</v>
      </c>
      <c r="M19" s="185">
        <f t="shared" si="5"/>
        <v>0.810340270435702</v>
      </c>
      <c r="N19" s="182">
        <v>94504</v>
      </c>
      <c r="O19" s="183">
        <v>78415</v>
      </c>
      <c r="P19" s="185">
        <f t="shared" si="6"/>
        <v>0.82975323795818168</v>
      </c>
      <c r="Q19" s="184">
        <f t="shared" si="7"/>
        <v>0.52129010412257681</v>
      </c>
      <c r="R19" s="184">
        <f t="shared" si="8"/>
        <v>0.48569788943441949</v>
      </c>
      <c r="S19" s="272">
        <f t="shared" si="9"/>
        <v>-1.9412967522479674E-2</v>
      </c>
    </row>
    <row r="20" spans="1:19" ht="16.5" x14ac:dyDescent="0.3">
      <c r="A20" s="181" t="s">
        <v>242</v>
      </c>
      <c r="B20" s="182">
        <v>12784</v>
      </c>
      <c r="C20" s="183">
        <v>10646</v>
      </c>
      <c r="D20" s="184">
        <f t="shared" si="0"/>
        <v>0.83275969962453067</v>
      </c>
      <c r="E20" s="182">
        <v>9130</v>
      </c>
      <c r="F20" s="183">
        <v>7970</v>
      </c>
      <c r="G20" s="185">
        <f t="shared" si="1"/>
        <v>0.87294633077765604</v>
      </c>
      <c r="H20" s="184">
        <f t="shared" si="2"/>
        <v>0.40021905805038327</v>
      </c>
      <c r="I20" s="184">
        <f t="shared" si="3"/>
        <v>0.33575909661229608</v>
      </c>
      <c r="J20" s="272">
        <f t="shared" si="4"/>
        <v>-4.0186631153125374E-2</v>
      </c>
      <c r="K20" s="182">
        <v>108264</v>
      </c>
      <c r="L20" s="183">
        <v>93753</v>
      </c>
      <c r="M20" s="185">
        <f t="shared" si="5"/>
        <v>0.86596652626911996</v>
      </c>
      <c r="N20" s="182">
        <v>89734</v>
      </c>
      <c r="O20" s="183">
        <v>80012</v>
      </c>
      <c r="P20" s="185">
        <f t="shared" si="6"/>
        <v>0.89165756569416277</v>
      </c>
      <c r="Q20" s="184">
        <f t="shared" si="7"/>
        <v>0.20649920877259453</v>
      </c>
      <c r="R20" s="184">
        <f t="shared" si="8"/>
        <v>0.17173673948907653</v>
      </c>
      <c r="S20" s="272">
        <f t="shared" si="9"/>
        <v>-2.5691039425042805E-2</v>
      </c>
    </row>
    <row r="21" spans="1:19" ht="16.5" x14ac:dyDescent="0.3">
      <c r="A21" s="181" t="s">
        <v>243</v>
      </c>
      <c r="B21" s="182">
        <v>10528</v>
      </c>
      <c r="C21" s="183">
        <v>7039</v>
      </c>
      <c r="D21" s="184">
        <f t="shared" si="0"/>
        <v>0.66859802431610937</v>
      </c>
      <c r="E21" s="182">
        <v>11932</v>
      </c>
      <c r="F21" s="183">
        <v>9788</v>
      </c>
      <c r="G21" s="185">
        <f t="shared" si="1"/>
        <v>0.82031511900771037</v>
      </c>
      <c r="H21" s="184">
        <f t="shared" si="2"/>
        <v>-0.1176667784109956</v>
      </c>
      <c r="I21" s="184">
        <f t="shared" si="3"/>
        <v>-0.28085410706988145</v>
      </c>
      <c r="J21" s="272">
        <f t="shared" si="4"/>
        <v>-0.151717094691601</v>
      </c>
      <c r="K21" s="182">
        <v>108198</v>
      </c>
      <c r="L21" s="183">
        <v>77986</v>
      </c>
      <c r="M21" s="185">
        <f t="shared" si="5"/>
        <v>0.72077117876485697</v>
      </c>
      <c r="N21" s="182">
        <v>116040</v>
      </c>
      <c r="O21" s="183">
        <v>90339</v>
      </c>
      <c r="P21" s="185">
        <f t="shared" si="6"/>
        <v>0.77851602895553262</v>
      </c>
      <c r="Q21" s="184">
        <f t="shared" si="7"/>
        <v>-6.7580144777662832E-2</v>
      </c>
      <c r="R21" s="184">
        <f t="shared" si="8"/>
        <v>-0.13674049967345225</v>
      </c>
      <c r="S21" s="272">
        <f t="shared" si="9"/>
        <v>-5.7744850190675656E-2</v>
      </c>
    </row>
    <row r="22" spans="1:19" ht="16.5" x14ac:dyDescent="0.3">
      <c r="A22" s="181" t="s">
        <v>368</v>
      </c>
      <c r="B22" s="182">
        <v>10072</v>
      </c>
      <c r="C22" s="183">
        <v>8248</v>
      </c>
      <c r="D22" s="184">
        <f t="shared" si="0"/>
        <v>0.81890389197776015</v>
      </c>
      <c r="E22" s="182">
        <v>0</v>
      </c>
      <c r="F22" s="183">
        <v>0</v>
      </c>
      <c r="G22" s="185" t="str">
        <f t="shared" si="1"/>
        <v/>
      </c>
      <c r="H22" s="184" t="str">
        <f t="shared" si="2"/>
        <v/>
      </c>
      <c r="I22" s="184" t="str">
        <f t="shared" si="3"/>
        <v/>
      </c>
      <c r="J22" s="272" t="str">
        <f t="shared" si="4"/>
        <v/>
      </c>
      <c r="K22" s="182">
        <v>62118</v>
      </c>
      <c r="L22" s="183">
        <v>48964</v>
      </c>
      <c r="M22" s="185">
        <f t="shared" si="5"/>
        <v>0.78824173347499915</v>
      </c>
      <c r="N22" s="182">
        <v>0</v>
      </c>
      <c r="O22" s="183">
        <v>0</v>
      </c>
      <c r="P22" s="185" t="str">
        <f t="shared" si="6"/>
        <v/>
      </c>
      <c r="Q22" s="184" t="str">
        <f t="shared" si="7"/>
        <v/>
      </c>
      <c r="R22" s="184" t="str">
        <f t="shared" si="8"/>
        <v/>
      </c>
      <c r="S22" s="272" t="str">
        <f t="shared" si="9"/>
        <v/>
      </c>
    </row>
    <row r="23" spans="1:19" ht="16.5" x14ac:dyDescent="0.3">
      <c r="A23" s="181" t="s">
        <v>362</v>
      </c>
      <c r="B23" s="182">
        <v>8948</v>
      </c>
      <c r="C23" s="183">
        <v>6589</v>
      </c>
      <c r="D23" s="184">
        <f t="shared" si="0"/>
        <v>0.73636566830576666</v>
      </c>
      <c r="E23" s="182">
        <v>10224</v>
      </c>
      <c r="F23" s="183">
        <v>7941</v>
      </c>
      <c r="G23" s="185">
        <f t="shared" si="1"/>
        <v>0.77670187793427226</v>
      </c>
      <c r="H23" s="184">
        <f t="shared" si="2"/>
        <v>-0.12480438184663534</v>
      </c>
      <c r="I23" s="184">
        <f t="shared" si="3"/>
        <v>-0.17025563531041432</v>
      </c>
      <c r="J23" s="272">
        <f t="shared" si="4"/>
        <v>-4.0336209628505593E-2</v>
      </c>
      <c r="K23" s="182">
        <v>95644</v>
      </c>
      <c r="L23" s="183">
        <v>73745</v>
      </c>
      <c r="M23" s="185">
        <f t="shared" si="5"/>
        <v>0.77103634310568359</v>
      </c>
      <c r="N23" s="182">
        <v>108354</v>
      </c>
      <c r="O23" s="183">
        <v>79367</v>
      </c>
      <c r="P23" s="185">
        <f t="shared" si="6"/>
        <v>0.73247872713513118</v>
      </c>
      <c r="Q23" s="184">
        <f t="shared" si="7"/>
        <v>-0.11730069955885336</v>
      </c>
      <c r="R23" s="184">
        <f t="shared" si="8"/>
        <v>-7.0835485781244101E-2</v>
      </c>
      <c r="S23" s="272">
        <f t="shared" si="9"/>
        <v>3.8557615970552406E-2</v>
      </c>
    </row>
    <row r="24" spans="1:19" ht="16.5" x14ac:dyDescent="0.3">
      <c r="A24" s="181" t="s">
        <v>245</v>
      </c>
      <c r="B24" s="182">
        <v>8554</v>
      </c>
      <c r="C24" s="183">
        <v>5749</v>
      </c>
      <c r="D24" s="184">
        <f t="shared" si="0"/>
        <v>0.6720832359130231</v>
      </c>
      <c r="E24" s="182">
        <v>8532</v>
      </c>
      <c r="F24" s="183">
        <v>7019</v>
      </c>
      <c r="G24" s="185">
        <f t="shared" si="1"/>
        <v>0.82266760431317398</v>
      </c>
      <c r="H24" s="184">
        <f t="shared" si="2"/>
        <v>2.5785278949836954E-3</v>
      </c>
      <c r="I24" s="184">
        <f t="shared" si="3"/>
        <v>-0.18093745547798834</v>
      </c>
      <c r="J24" s="272">
        <f t="shared" si="4"/>
        <v>-0.15058436840015088</v>
      </c>
      <c r="K24" s="182">
        <v>82276</v>
      </c>
      <c r="L24" s="183">
        <v>63136</v>
      </c>
      <c r="M24" s="185">
        <f t="shared" si="5"/>
        <v>0.76736836987699941</v>
      </c>
      <c r="N24" s="182">
        <v>82922</v>
      </c>
      <c r="O24" s="183">
        <v>69138</v>
      </c>
      <c r="P24" s="185">
        <f t="shared" si="6"/>
        <v>0.83377149610477319</v>
      </c>
      <c r="Q24" s="184">
        <f t="shared" si="7"/>
        <v>-7.7904536793613754E-3</v>
      </c>
      <c r="R24" s="184">
        <f t="shared" si="8"/>
        <v>-8.6811883479417928E-2</v>
      </c>
      <c r="S24" s="272">
        <f t="shared" si="9"/>
        <v>-6.6403126227773779E-2</v>
      </c>
    </row>
    <row r="25" spans="1:19" ht="16.5" x14ac:dyDescent="0.3">
      <c r="A25" s="181" t="s">
        <v>365</v>
      </c>
      <c r="B25" s="182">
        <v>7794</v>
      </c>
      <c r="C25" s="183">
        <v>5671</v>
      </c>
      <c r="D25" s="184">
        <f t="shared" si="0"/>
        <v>0.72761098280728764</v>
      </c>
      <c r="E25" s="182">
        <v>7384</v>
      </c>
      <c r="F25" s="183">
        <v>5722</v>
      </c>
      <c r="G25" s="185">
        <f t="shared" si="1"/>
        <v>0.77491874322860244</v>
      </c>
      <c r="H25" s="184">
        <f t="shared" si="2"/>
        <v>5.5525460455037923E-2</v>
      </c>
      <c r="I25" s="184">
        <f t="shared" si="3"/>
        <v>-8.9129674938832615E-3</v>
      </c>
      <c r="J25" s="272">
        <f t="shared" si="4"/>
        <v>-4.7307760421314793E-2</v>
      </c>
      <c r="K25" s="182">
        <v>76806</v>
      </c>
      <c r="L25" s="183">
        <v>59884</v>
      </c>
      <c r="M25" s="185">
        <f t="shared" si="5"/>
        <v>0.77967867093716636</v>
      </c>
      <c r="N25" s="182">
        <v>88354</v>
      </c>
      <c r="O25" s="183">
        <v>58225</v>
      </c>
      <c r="P25" s="185">
        <f t="shared" si="6"/>
        <v>0.6589967630214818</v>
      </c>
      <c r="Q25" s="184">
        <f t="shared" si="7"/>
        <v>-0.13070149625370664</v>
      </c>
      <c r="R25" s="184">
        <f t="shared" si="8"/>
        <v>2.8492915414340958E-2</v>
      </c>
      <c r="S25" s="272">
        <f t="shared" si="9"/>
        <v>0.12068190791568456</v>
      </c>
    </row>
    <row r="26" spans="1:19" ht="16.5" x14ac:dyDescent="0.3">
      <c r="A26" s="181" t="s">
        <v>366</v>
      </c>
      <c r="B26" s="182">
        <v>7485</v>
      </c>
      <c r="C26" s="183">
        <v>6068</v>
      </c>
      <c r="D26" s="184">
        <f t="shared" si="0"/>
        <v>0.81068804275217099</v>
      </c>
      <c r="E26" s="182">
        <v>5150</v>
      </c>
      <c r="F26" s="183">
        <v>4016</v>
      </c>
      <c r="G26" s="185">
        <f t="shared" si="1"/>
        <v>0.77980582524271846</v>
      </c>
      <c r="H26" s="184">
        <f t="shared" si="2"/>
        <v>0.45339805825242729</v>
      </c>
      <c r="I26" s="184">
        <f t="shared" si="3"/>
        <v>0.51095617529880477</v>
      </c>
      <c r="J26" s="272">
        <f t="shared" si="4"/>
        <v>3.0882217509452525E-2</v>
      </c>
      <c r="K26" s="182">
        <v>61228</v>
      </c>
      <c r="L26" s="183">
        <v>51826</v>
      </c>
      <c r="M26" s="185">
        <f t="shared" si="5"/>
        <v>0.8464428039459071</v>
      </c>
      <c r="N26" s="182">
        <v>54915</v>
      </c>
      <c r="O26" s="183">
        <v>42694</v>
      </c>
      <c r="P26" s="185">
        <f t="shared" si="6"/>
        <v>0.77745606846945281</v>
      </c>
      <c r="Q26" s="184">
        <f t="shared" si="7"/>
        <v>0.11495948283711188</v>
      </c>
      <c r="R26" s="184">
        <f t="shared" si="8"/>
        <v>0.21389422401274194</v>
      </c>
      <c r="S26" s="272">
        <f t="shared" si="9"/>
        <v>6.8986735476454286E-2</v>
      </c>
    </row>
    <row r="27" spans="1:19" ht="16.5" x14ac:dyDescent="0.3">
      <c r="A27" s="181" t="s">
        <v>360</v>
      </c>
      <c r="B27" s="182">
        <v>6296</v>
      </c>
      <c r="C27" s="183">
        <v>4742</v>
      </c>
      <c r="D27" s="184">
        <f t="shared" si="0"/>
        <v>0.75317662007623887</v>
      </c>
      <c r="E27" s="182">
        <v>7604</v>
      </c>
      <c r="F27" s="183">
        <v>5649</v>
      </c>
      <c r="G27" s="185">
        <f t="shared" si="1"/>
        <v>0.74289847448711199</v>
      </c>
      <c r="H27" s="184">
        <f t="shared" si="2"/>
        <v>-0.17201472908995263</v>
      </c>
      <c r="I27" s="184">
        <f t="shared" si="3"/>
        <v>-0.16055939104266237</v>
      </c>
      <c r="J27" s="272">
        <f t="shared" si="4"/>
        <v>1.0278145589126875E-2</v>
      </c>
      <c r="K27" s="182">
        <v>70128</v>
      </c>
      <c r="L27" s="183">
        <v>55562</v>
      </c>
      <c r="M27" s="185">
        <f t="shared" si="5"/>
        <v>0.79229409080538449</v>
      </c>
      <c r="N27" s="182">
        <v>73522</v>
      </c>
      <c r="O27" s="183">
        <v>60020</v>
      </c>
      <c r="P27" s="185">
        <f t="shared" si="6"/>
        <v>0.81635428851228209</v>
      </c>
      <c r="Q27" s="184">
        <f t="shared" si="7"/>
        <v>-4.6163053235766194E-2</v>
      </c>
      <c r="R27" s="184">
        <f t="shared" si="8"/>
        <v>-7.4275241586137963E-2</v>
      </c>
      <c r="S27" s="272">
        <f t="shared" si="9"/>
        <v>-2.4060197706897601E-2</v>
      </c>
    </row>
    <row r="28" spans="1:19" ht="16.5" x14ac:dyDescent="0.3">
      <c r="A28" s="181" t="s">
        <v>364</v>
      </c>
      <c r="B28" s="182">
        <v>5112</v>
      </c>
      <c r="C28" s="183">
        <v>3616</v>
      </c>
      <c r="D28" s="184">
        <f t="shared" si="0"/>
        <v>0.70735524256651017</v>
      </c>
      <c r="E28" s="182">
        <v>4828</v>
      </c>
      <c r="F28" s="183">
        <v>3368</v>
      </c>
      <c r="G28" s="185">
        <f t="shared" si="1"/>
        <v>0.69759734879867441</v>
      </c>
      <c r="H28" s="184">
        <f t="shared" si="2"/>
        <v>5.8823529411764719E-2</v>
      </c>
      <c r="I28" s="184">
        <f t="shared" si="3"/>
        <v>7.3634204275534465E-2</v>
      </c>
      <c r="J28" s="272">
        <f t="shared" si="4"/>
        <v>9.7578937678357569E-3</v>
      </c>
      <c r="K28" s="182">
        <v>51000</v>
      </c>
      <c r="L28" s="183">
        <v>36722</v>
      </c>
      <c r="M28" s="185">
        <f t="shared" si="5"/>
        <v>0.72003921568627449</v>
      </c>
      <c r="N28" s="182">
        <v>49132</v>
      </c>
      <c r="O28" s="183">
        <v>33958</v>
      </c>
      <c r="P28" s="185">
        <f t="shared" si="6"/>
        <v>0.69115851176422693</v>
      </c>
      <c r="Q28" s="184">
        <f t="shared" si="7"/>
        <v>3.802002768053403E-2</v>
      </c>
      <c r="R28" s="184">
        <f t="shared" si="8"/>
        <v>8.139466399670181E-2</v>
      </c>
      <c r="S28" s="272">
        <f t="shared" si="9"/>
        <v>2.8880703922047557E-2</v>
      </c>
    </row>
    <row r="29" spans="1:19" ht="16.5" x14ac:dyDescent="0.3">
      <c r="A29" s="181" t="s">
        <v>363</v>
      </c>
      <c r="B29" s="182">
        <v>4544</v>
      </c>
      <c r="C29" s="183">
        <v>3182</v>
      </c>
      <c r="D29" s="184">
        <f t="shared" si="0"/>
        <v>0.70026408450704225</v>
      </c>
      <c r="E29" s="182">
        <v>4828</v>
      </c>
      <c r="F29" s="183">
        <v>3363</v>
      </c>
      <c r="G29" s="185">
        <f t="shared" si="1"/>
        <v>0.69656172328086163</v>
      </c>
      <c r="H29" s="184">
        <f t="shared" si="2"/>
        <v>-5.8823529411764719E-2</v>
      </c>
      <c r="I29" s="184">
        <f t="shared" si="3"/>
        <v>-5.3820993160868302E-2</v>
      </c>
      <c r="J29" s="272">
        <f t="shared" si="4"/>
        <v>3.7023612261806171E-3</v>
      </c>
      <c r="K29" s="182">
        <v>45272</v>
      </c>
      <c r="L29" s="183">
        <v>33080</v>
      </c>
      <c r="M29" s="185">
        <f t="shared" si="5"/>
        <v>0.7306944689874536</v>
      </c>
      <c r="N29" s="182">
        <v>44588</v>
      </c>
      <c r="O29" s="183">
        <v>33272</v>
      </c>
      <c r="P29" s="185">
        <f t="shared" si="6"/>
        <v>0.74620974253162287</v>
      </c>
      <c r="Q29" s="184">
        <f t="shared" si="7"/>
        <v>1.5340450345384449E-2</v>
      </c>
      <c r="R29" s="184">
        <f t="shared" si="8"/>
        <v>-5.7706179370040633E-3</v>
      </c>
      <c r="S29" s="272">
        <f t="shared" si="9"/>
        <v>-1.5515273544169261E-2</v>
      </c>
    </row>
    <row r="30" spans="1:19" ht="16.5" x14ac:dyDescent="0.3">
      <c r="A30" s="181" t="s">
        <v>361</v>
      </c>
      <c r="B30" s="182">
        <v>3102</v>
      </c>
      <c r="C30" s="183">
        <v>2160</v>
      </c>
      <c r="D30" s="184">
        <f t="shared" si="0"/>
        <v>0.69632495164410058</v>
      </c>
      <c r="E30" s="182">
        <v>3374</v>
      </c>
      <c r="F30" s="183">
        <v>2944</v>
      </c>
      <c r="G30" s="185">
        <f t="shared" si="1"/>
        <v>0.87255483106105514</v>
      </c>
      <c r="H30" s="184">
        <f t="shared" si="2"/>
        <v>-8.0616478956727966E-2</v>
      </c>
      <c r="I30" s="184">
        <f t="shared" si="3"/>
        <v>-0.26630434782608692</v>
      </c>
      <c r="J30" s="272">
        <f t="shared" si="4"/>
        <v>-0.17622987941695456</v>
      </c>
      <c r="K30" s="182">
        <v>32682</v>
      </c>
      <c r="L30" s="183">
        <v>23748</v>
      </c>
      <c r="M30" s="185">
        <f t="shared" si="5"/>
        <v>0.72663851661465029</v>
      </c>
      <c r="N30" s="182">
        <v>33410</v>
      </c>
      <c r="O30" s="183">
        <v>27087</v>
      </c>
      <c r="P30" s="185">
        <f t="shared" si="6"/>
        <v>0.81074528584256211</v>
      </c>
      <c r="Q30" s="184">
        <f t="shared" si="7"/>
        <v>-2.1789883268482524E-2</v>
      </c>
      <c r="R30" s="184">
        <f t="shared" si="8"/>
        <v>-0.1232694650570384</v>
      </c>
      <c r="S30" s="272">
        <f t="shared" si="9"/>
        <v>-8.4106769227911826E-2</v>
      </c>
    </row>
    <row r="31" spans="1:19" ht="16.5" x14ac:dyDescent="0.3">
      <c r="A31" s="181" t="s">
        <v>541</v>
      </c>
      <c r="B31" s="182">
        <v>568</v>
      </c>
      <c r="C31" s="183">
        <v>557</v>
      </c>
      <c r="D31" s="184">
        <f t="shared" si="0"/>
        <v>0.98063380281690138</v>
      </c>
      <c r="E31" s="182">
        <v>0</v>
      </c>
      <c r="F31" s="183">
        <v>0</v>
      </c>
      <c r="G31" s="185" t="str">
        <f t="shared" si="1"/>
        <v/>
      </c>
      <c r="H31" s="184" t="str">
        <f t="shared" si="2"/>
        <v/>
      </c>
      <c r="I31" s="184" t="str">
        <f t="shared" si="3"/>
        <v/>
      </c>
      <c r="J31" s="272" t="str">
        <f t="shared" si="4"/>
        <v/>
      </c>
      <c r="K31" s="182">
        <v>1136</v>
      </c>
      <c r="L31" s="183">
        <v>1015</v>
      </c>
      <c r="M31" s="185">
        <f t="shared" si="5"/>
        <v>0.89348591549295775</v>
      </c>
      <c r="N31" s="182">
        <v>0</v>
      </c>
      <c r="O31" s="183">
        <v>0</v>
      </c>
      <c r="P31" s="185" t="str">
        <f t="shared" si="6"/>
        <v/>
      </c>
      <c r="Q31" s="184" t="str">
        <f t="shared" si="7"/>
        <v/>
      </c>
      <c r="R31" s="184" t="str">
        <f t="shared" si="8"/>
        <v/>
      </c>
      <c r="S31" s="272" t="str">
        <f t="shared" si="9"/>
        <v/>
      </c>
    </row>
    <row r="32" spans="1:19" ht="16.5" x14ac:dyDescent="0.3">
      <c r="A32" s="181" t="s">
        <v>547</v>
      </c>
      <c r="B32" s="182">
        <v>0</v>
      </c>
      <c r="C32" s="183">
        <v>0</v>
      </c>
      <c r="D32" s="184" t="str">
        <f t="shared" si="0"/>
        <v/>
      </c>
      <c r="E32" s="182">
        <v>0</v>
      </c>
      <c r="F32" s="183">
        <v>0</v>
      </c>
      <c r="G32" s="185" t="str">
        <f t="shared" si="1"/>
        <v/>
      </c>
      <c r="H32" s="184" t="str">
        <f t="shared" si="2"/>
        <v/>
      </c>
      <c r="I32" s="184" t="str">
        <f t="shared" si="3"/>
        <v/>
      </c>
      <c r="J32" s="272" t="str">
        <f t="shared" si="4"/>
        <v/>
      </c>
      <c r="K32" s="182">
        <v>0</v>
      </c>
      <c r="L32" s="183">
        <v>0</v>
      </c>
      <c r="M32" s="185" t="str">
        <f t="shared" si="5"/>
        <v/>
      </c>
      <c r="N32" s="182">
        <v>1050</v>
      </c>
      <c r="O32" s="183">
        <v>772</v>
      </c>
      <c r="P32" s="185">
        <f t="shared" si="6"/>
        <v>0.73523809523809525</v>
      </c>
      <c r="Q32" s="184">
        <f t="shared" si="7"/>
        <v>-1</v>
      </c>
      <c r="R32" s="184">
        <f t="shared" si="8"/>
        <v>-1</v>
      </c>
      <c r="S32" s="272" t="str">
        <f t="shared" si="9"/>
        <v/>
      </c>
    </row>
    <row r="33" spans="1:20" ht="16.5" x14ac:dyDescent="0.3">
      <c r="A33" s="181" t="s">
        <v>431</v>
      </c>
      <c r="B33" s="182">
        <v>0</v>
      </c>
      <c r="C33" s="183">
        <v>0</v>
      </c>
      <c r="D33" s="184" t="str">
        <f t="shared" si="0"/>
        <v/>
      </c>
      <c r="E33" s="182">
        <v>0</v>
      </c>
      <c r="F33" s="183">
        <v>0</v>
      </c>
      <c r="G33" s="185" t="str">
        <f t="shared" si="1"/>
        <v/>
      </c>
      <c r="H33" s="184" t="str">
        <f t="shared" si="2"/>
        <v/>
      </c>
      <c r="I33" s="184" t="str">
        <f t="shared" si="3"/>
        <v/>
      </c>
      <c r="J33" s="272" t="str">
        <f t="shared" si="4"/>
        <v/>
      </c>
      <c r="K33" s="182">
        <v>0</v>
      </c>
      <c r="L33" s="183">
        <v>0</v>
      </c>
      <c r="M33" s="185" t="str">
        <f t="shared" si="5"/>
        <v/>
      </c>
      <c r="N33" s="182">
        <v>174</v>
      </c>
      <c r="O33" s="183">
        <v>173</v>
      </c>
      <c r="P33" s="185">
        <f t="shared" si="6"/>
        <v>0.99425287356321834</v>
      </c>
      <c r="Q33" s="184">
        <f t="shared" si="7"/>
        <v>-1</v>
      </c>
      <c r="R33" s="184">
        <f t="shared" si="8"/>
        <v>-1</v>
      </c>
      <c r="S33" s="272" t="str">
        <f t="shared" si="9"/>
        <v/>
      </c>
    </row>
    <row r="34" spans="1:20" ht="16.5" x14ac:dyDescent="0.3">
      <c r="A34" s="181" t="s">
        <v>244</v>
      </c>
      <c r="B34" s="182">
        <v>0</v>
      </c>
      <c r="C34" s="183">
        <v>0</v>
      </c>
      <c r="D34" s="184" t="str">
        <f t="shared" si="0"/>
        <v/>
      </c>
      <c r="E34" s="182">
        <v>6148</v>
      </c>
      <c r="F34" s="183">
        <v>4772</v>
      </c>
      <c r="G34" s="185">
        <f t="shared" si="1"/>
        <v>0.77618737800910864</v>
      </c>
      <c r="H34" s="184">
        <f t="shared" si="2"/>
        <v>-1</v>
      </c>
      <c r="I34" s="184">
        <f t="shared" si="3"/>
        <v>-1</v>
      </c>
      <c r="J34" s="272" t="str">
        <f t="shared" si="4"/>
        <v/>
      </c>
      <c r="K34" s="182">
        <v>31938</v>
      </c>
      <c r="L34" s="183">
        <v>26171</v>
      </c>
      <c r="M34" s="185">
        <f t="shared" si="5"/>
        <v>0.8194313983342727</v>
      </c>
      <c r="N34" s="182">
        <v>72874</v>
      </c>
      <c r="O34" s="183">
        <v>52637</v>
      </c>
      <c r="P34" s="185">
        <f t="shared" si="6"/>
        <v>0.72230150671021209</v>
      </c>
      <c r="Q34" s="184">
        <f t="shared" si="7"/>
        <v>-0.56173669621538547</v>
      </c>
      <c r="R34" s="184">
        <f t="shared" si="8"/>
        <v>-0.50280221137222858</v>
      </c>
      <c r="S34" s="272">
        <f t="shared" si="9"/>
        <v>9.7129891624060605E-2</v>
      </c>
    </row>
    <row r="35" spans="1:20" ht="16.5" x14ac:dyDescent="0.3">
      <c r="A35" s="181" t="s">
        <v>542</v>
      </c>
      <c r="B35" s="182">
        <v>0</v>
      </c>
      <c r="C35" s="183">
        <v>0</v>
      </c>
      <c r="D35" s="184" t="str">
        <f t="shared" si="0"/>
        <v/>
      </c>
      <c r="E35" s="182">
        <v>0</v>
      </c>
      <c r="F35" s="183">
        <v>0</v>
      </c>
      <c r="G35" s="185" t="str">
        <f t="shared" si="1"/>
        <v/>
      </c>
      <c r="H35" s="184" t="str">
        <f t="shared" si="2"/>
        <v/>
      </c>
      <c r="I35" s="184" t="str">
        <f t="shared" si="3"/>
        <v/>
      </c>
      <c r="J35" s="272" t="str">
        <f t="shared" si="4"/>
        <v/>
      </c>
      <c r="K35" s="182">
        <v>0</v>
      </c>
      <c r="L35" s="183">
        <v>0</v>
      </c>
      <c r="M35" s="185" t="str">
        <f t="shared" si="5"/>
        <v/>
      </c>
      <c r="N35" s="182">
        <v>39</v>
      </c>
      <c r="O35" s="183">
        <v>16</v>
      </c>
      <c r="P35" s="185">
        <f t="shared" si="6"/>
        <v>0.41025641025641024</v>
      </c>
      <c r="Q35" s="184">
        <f t="shared" si="7"/>
        <v>-1</v>
      </c>
      <c r="R35" s="184">
        <f t="shared" si="8"/>
        <v>-1</v>
      </c>
      <c r="S35" s="272" t="str">
        <f t="shared" si="9"/>
        <v/>
      </c>
    </row>
    <row r="36" spans="1:20" ht="16.5" x14ac:dyDescent="0.3">
      <c r="A36" s="181" t="s">
        <v>367</v>
      </c>
      <c r="B36" s="182">
        <v>0</v>
      </c>
      <c r="C36" s="183">
        <v>0</v>
      </c>
      <c r="D36" s="184" t="str">
        <f t="shared" si="0"/>
        <v/>
      </c>
      <c r="E36" s="182">
        <v>0</v>
      </c>
      <c r="F36" s="183">
        <v>0</v>
      </c>
      <c r="G36" s="185" t="str">
        <f t="shared" si="1"/>
        <v/>
      </c>
      <c r="H36" s="184" t="str">
        <f t="shared" si="2"/>
        <v/>
      </c>
      <c r="I36" s="184" t="str">
        <f t="shared" si="3"/>
        <v/>
      </c>
      <c r="J36" s="272" t="str">
        <f t="shared" si="4"/>
        <v/>
      </c>
      <c r="K36" s="182">
        <v>6768</v>
      </c>
      <c r="L36" s="183">
        <v>5457</v>
      </c>
      <c r="M36" s="185">
        <f t="shared" si="5"/>
        <v>0.80629432624113473</v>
      </c>
      <c r="N36" s="182">
        <v>0</v>
      </c>
      <c r="O36" s="183">
        <v>0</v>
      </c>
      <c r="P36" s="185" t="str">
        <f t="shared" si="6"/>
        <v/>
      </c>
      <c r="Q36" s="184" t="str">
        <f t="shared" si="7"/>
        <v/>
      </c>
      <c r="R36" s="184" t="str">
        <f t="shared" si="8"/>
        <v/>
      </c>
      <c r="S36" s="272" t="str">
        <f t="shared" si="9"/>
        <v/>
      </c>
    </row>
    <row r="37" spans="1:20" ht="16.5" x14ac:dyDescent="0.3">
      <c r="A37" s="181" t="s">
        <v>424</v>
      </c>
      <c r="B37" s="182">
        <v>0</v>
      </c>
      <c r="C37" s="183">
        <v>0</v>
      </c>
      <c r="D37" s="184" t="str">
        <f t="shared" si="0"/>
        <v/>
      </c>
      <c r="E37" s="182">
        <v>5400</v>
      </c>
      <c r="F37" s="183">
        <v>2987</v>
      </c>
      <c r="G37" s="185">
        <f t="shared" si="1"/>
        <v>0.55314814814814817</v>
      </c>
      <c r="H37" s="184">
        <f t="shared" si="2"/>
        <v>-1</v>
      </c>
      <c r="I37" s="184">
        <f t="shared" si="3"/>
        <v>-1</v>
      </c>
      <c r="J37" s="272" t="str">
        <f t="shared" si="4"/>
        <v/>
      </c>
      <c r="K37" s="182">
        <v>24900</v>
      </c>
      <c r="L37" s="183">
        <v>11193</v>
      </c>
      <c r="M37" s="185">
        <f t="shared" si="5"/>
        <v>0.44951807228915663</v>
      </c>
      <c r="N37" s="182">
        <v>56600</v>
      </c>
      <c r="O37" s="183">
        <v>34792</v>
      </c>
      <c r="P37" s="185">
        <f t="shared" si="6"/>
        <v>0.6146996466431095</v>
      </c>
      <c r="Q37" s="184">
        <f t="shared" si="7"/>
        <v>-0.56007067137809186</v>
      </c>
      <c r="R37" s="184">
        <f t="shared" si="8"/>
        <v>-0.67828811220970331</v>
      </c>
      <c r="S37" s="272">
        <f t="shared" si="9"/>
        <v>-0.16518157435395286</v>
      </c>
    </row>
    <row r="38" spans="1:20" ht="16.5" x14ac:dyDescent="0.3">
      <c r="A38" s="181" t="s">
        <v>626</v>
      </c>
      <c r="B38" s="182">
        <v>0</v>
      </c>
      <c r="C38" s="183">
        <v>0</v>
      </c>
      <c r="D38" s="184" t="str">
        <f t="shared" si="0"/>
        <v/>
      </c>
      <c r="E38" s="182">
        <v>200</v>
      </c>
      <c r="F38" s="183">
        <v>22</v>
      </c>
      <c r="G38" s="185">
        <f t="shared" si="1"/>
        <v>0.11</v>
      </c>
      <c r="H38" s="184">
        <f t="shared" si="2"/>
        <v>-1</v>
      </c>
      <c r="I38" s="184">
        <f t="shared" si="3"/>
        <v>-1</v>
      </c>
      <c r="J38" s="272" t="str">
        <f t="shared" si="4"/>
        <v/>
      </c>
      <c r="K38" s="182">
        <v>0</v>
      </c>
      <c r="L38" s="183">
        <v>0</v>
      </c>
      <c r="M38" s="185" t="str">
        <f t="shared" si="5"/>
        <v/>
      </c>
      <c r="N38" s="182">
        <v>200</v>
      </c>
      <c r="O38" s="183">
        <v>22</v>
      </c>
      <c r="P38" s="185">
        <f t="shared" si="6"/>
        <v>0.11</v>
      </c>
      <c r="Q38" s="184">
        <f t="shared" si="7"/>
        <v>-1</v>
      </c>
      <c r="R38" s="184">
        <f t="shared" si="8"/>
        <v>-1</v>
      </c>
      <c r="S38" s="272" t="str">
        <f t="shared" si="9"/>
        <v/>
      </c>
    </row>
    <row r="39" spans="1:20" ht="16.5" x14ac:dyDescent="0.3">
      <c r="A39" s="181" t="s">
        <v>425</v>
      </c>
      <c r="B39" s="182">
        <v>0</v>
      </c>
      <c r="C39" s="183">
        <v>0</v>
      </c>
      <c r="D39" s="184" t="str">
        <f t="shared" si="0"/>
        <v/>
      </c>
      <c r="E39" s="182">
        <v>5952</v>
      </c>
      <c r="F39" s="183">
        <v>4507</v>
      </c>
      <c r="G39" s="185">
        <f t="shared" si="1"/>
        <v>0.75722446236559138</v>
      </c>
      <c r="H39" s="184">
        <f t="shared" si="2"/>
        <v>-1</v>
      </c>
      <c r="I39" s="184">
        <f t="shared" si="3"/>
        <v>-1</v>
      </c>
      <c r="J39" s="272" t="str">
        <f t="shared" si="4"/>
        <v/>
      </c>
      <c r="K39" s="182">
        <v>29760</v>
      </c>
      <c r="L39" s="183">
        <v>22880</v>
      </c>
      <c r="M39" s="185">
        <f t="shared" si="5"/>
        <v>0.76881720430107525</v>
      </c>
      <c r="N39" s="182">
        <v>39504</v>
      </c>
      <c r="O39" s="183">
        <v>30517</v>
      </c>
      <c r="P39" s="185">
        <f t="shared" si="6"/>
        <v>0.77250405022276225</v>
      </c>
      <c r="Q39" s="184">
        <f t="shared" si="7"/>
        <v>-0.24665856622114213</v>
      </c>
      <c r="R39" s="184">
        <f t="shared" si="8"/>
        <v>-0.25025395681095786</v>
      </c>
      <c r="S39" s="272">
        <f t="shared" si="9"/>
        <v>-3.6868459216869987E-3</v>
      </c>
    </row>
    <row r="40" spans="1:20" ht="16.5" x14ac:dyDescent="0.3">
      <c r="A40" s="181" t="s">
        <v>540</v>
      </c>
      <c r="B40" s="182">
        <v>0</v>
      </c>
      <c r="C40" s="183">
        <v>0</v>
      </c>
      <c r="D40" s="184" t="str">
        <f t="shared" si="0"/>
        <v/>
      </c>
      <c r="E40" s="182">
        <v>0</v>
      </c>
      <c r="F40" s="183">
        <v>0</v>
      </c>
      <c r="G40" s="185" t="str">
        <f t="shared" si="1"/>
        <v/>
      </c>
      <c r="H40" s="184" t="str">
        <f t="shared" si="2"/>
        <v/>
      </c>
      <c r="I40" s="184" t="str">
        <f t="shared" si="3"/>
        <v/>
      </c>
      <c r="J40" s="272" t="str">
        <f t="shared" si="4"/>
        <v/>
      </c>
      <c r="K40" s="182">
        <v>0</v>
      </c>
      <c r="L40" s="183">
        <v>0</v>
      </c>
      <c r="M40" s="185" t="str">
        <f t="shared" si="5"/>
        <v/>
      </c>
      <c r="N40" s="182">
        <v>400</v>
      </c>
      <c r="O40" s="183">
        <v>252</v>
      </c>
      <c r="P40" s="185">
        <f t="shared" si="6"/>
        <v>0.63</v>
      </c>
      <c r="Q40" s="184">
        <f t="shared" si="7"/>
        <v>-1</v>
      </c>
      <c r="R40" s="184">
        <f t="shared" si="8"/>
        <v>-1</v>
      </c>
      <c r="S40" s="272" t="str">
        <f t="shared" si="9"/>
        <v/>
      </c>
    </row>
    <row r="41" spans="1:20" ht="16.5" x14ac:dyDescent="0.3">
      <c r="A41" s="181" t="s">
        <v>545</v>
      </c>
      <c r="B41" s="182">
        <v>0</v>
      </c>
      <c r="C41" s="183">
        <v>0</v>
      </c>
      <c r="D41" s="184" t="str">
        <f t="shared" si="0"/>
        <v/>
      </c>
      <c r="E41" s="182">
        <v>0</v>
      </c>
      <c r="F41" s="183">
        <v>0</v>
      </c>
      <c r="G41" s="185" t="str">
        <f t="shared" si="1"/>
        <v/>
      </c>
      <c r="H41" s="184" t="str">
        <f t="shared" si="2"/>
        <v/>
      </c>
      <c r="I41" s="184" t="str">
        <f t="shared" si="3"/>
        <v/>
      </c>
      <c r="J41" s="272" t="str">
        <f t="shared" si="4"/>
        <v/>
      </c>
      <c r="K41" s="182">
        <v>0</v>
      </c>
      <c r="L41" s="183">
        <v>0</v>
      </c>
      <c r="M41" s="185" t="str">
        <f t="shared" si="5"/>
        <v/>
      </c>
      <c r="N41" s="182">
        <v>80</v>
      </c>
      <c r="O41" s="183">
        <v>37</v>
      </c>
      <c r="P41" s="185">
        <f t="shared" si="6"/>
        <v>0.46250000000000002</v>
      </c>
      <c r="Q41" s="184">
        <f t="shared" si="7"/>
        <v>-1</v>
      </c>
      <c r="R41" s="184">
        <f t="shared" si="8"/>
        <v>-1</v>
      </c>
      <c r="S41" s="272" t="str">
        <f t="shared" si="9"/>
        <v/>
      </c>
    </row>
    <row r="42" spans="1:20" ht="16.5" x14ac:dyDescent="0.3">
      <c r="A42" s="181" t="s">
        <v>546</v>
      </c>
      <c r="B42" s="182">
        <v>0</v>
      </c>
      <c r="C42" s="183">
        <v>0</v>
      </c>
      <c r="D42" s="184" t="str">
        <f t="shared" si="0"/>
        <v/>
      </c>
      <c r="E42" s="182">
        <v>0</v>
      </c>
      <c r="F42" s="183">
        <v>0</v>
      </c>
      <c r="G42" s="185" t="str">
        <f t="shared" si="1"/>
        <v/>
      </c>
      <c r="H42" s="184" t="str">
        <f t="shared" si="2"/>
        <v/>
      </c>
      <c r="I42" s="184" t="str">
        <f t="shared" si="3"/>
        <v/>
      </c>
      <c r="J42" s="272" t="str">
        <f t="shared" si="4"/>
        <v/>
      </c>
      <c r="K42" s="182">
        <v>768</v>
      </c>
      <c r="L42" s="183">
        <v>351</v>
      </c>
      <c r="M42" s="185">
        <f t="shared" si="5"/>
        <v>0.45703125</v>
      </c>
      <c r="N42" s="182">
        <v>2418</v>
      </c>
      <c r="O42" s="183">
        <v>987</v>
      </c>
      <c r="P42" s="185">
        <f t="shared" si="6"/>
        <v>0.40818858560794047</v>
      </c>
      <c r="Q42" s="184">
        <f t="shared" si="7"/>
        <v>-0.68238213399503722</v>
      </c>
      <c r="R42" s="184">
        <f t="shared" si="8"/>
        <v>-0.64437689969604861</v>
      </c>
      <c r="S42" s="272">
        <f t="shared" si="9"/>
        <v>4.8842664392059532E-2</v>
      </c>
    </row>
    <row r="43" spans="1:20" ht="16.5" x14ac:dyDescent="0.3">
      <c r="A43" s="181" t="s">
        <v>428</v>
      </c>
      <c r="B43" s="182">
        <v>0</v>
      </c>
      <c r="C43" s="183">
        <v>0</v>
      </c>
      <c r="D43" s="184" t="str">
        <f t="shared" si="0"/>
        <v/>
      </c>
      <c r="E43" s="182">
        <v>900</v>
      </c>
      <c r="F43" s="183">
        <v>569</v>
      </c>
      <c r="G43" s="185">
        <f t="shared" si="1"/>
        <v>0.63222222222222224</v>
      </c>
      <c r="H43" s="184">
        <f t="shared" si="2"/>
        <v>-1</v>
      </c>
      <c r="I43" s="184">
        <f t="shared" si="3"/>
        <v>-1</v>
      </c>
      <c r="J43" s="272" t="str">
        <f t="shared" si="4"/>
        <v/>
      </c>
      <c r="K43" s="182">
        <v>1500</v>
      </c>
      <c r="L43" s="183">
        <v>934</v>
      </c>
      <c r="M43" s="185">
        <f t="shared" si="5"/>
        <v>0.6226666666666667</v>
      </c>
      <c r="N43" s="182">
        <v>16192</v>
      </c>
      <c r="O43" s="183">
        <v>9755</v>
      </c>
      <c r="P43" s="185">
        <f t="shared" si="6"/>
        <v>0.60245800395256921</v>
      </c>
      <c r="Q43" s="184">
        <f t="shared" si="7"/>
        <v>-0.90736166007905139</v>
      </c>
      <c r="R43" s="184">
        <f t="shared" si="8"/>
        <v>-0.90425422860071758</v>
      </c>
      <c r="S43" s="272">
        <f t="shared" si="9"/>
        <v>2.0208662714097492E-2</v>
      </c>
    </row>
    <row r="44" spans="1:20" ht="17.25" x14ac:dyDescent="0.3">
      <c r="A44" s="181" t="s">
        <v>430</v>
      </c>
      <c r="B44" s="182">
        <v>0</v>
      </c>
      <c r="C44" s="183">
        <v>0</v>
      </c>
      <c r="D44" s="184" t="str">
        <f t="shared" si="0"/>
        <v/>
      </c>
      <c r="E44" s="182">
        <v>1100</v>
      </c>
      <c r="F44" s="183">
        <v>566</v>
      </c>
      <c r="G44" s="185">
        <f t="shared" si="1"/>
        <v>0.51454545454545453</v>
      </c>
      <c r="H44" s="184">
        <f t="shared" si="2"/>
        <v>-1</v>
      </c>
      <c r="I44" s="184">
        <f t="shared" si="3"/>
        <v>-1</v>
      </c>
      <c r="J44" s="272" t="str">
        <f t="shared" si="4"/>
        <v/>
      </c>
      <c r="K44" s="182">
        <v>400</v>
      </c>
      <c r="L44" s="183">
        <v>200</v>
      </c>
      <c r="M44" s="185">
        <f t="shared" si="5"/>
        <v>0.5</v>
      </c>
      <c r="N44" s="182">
        <v>13050</v>
      </c>
      <c r="O44" s="183">
        <v>6238</v>
      </c>
      <c r="P44" s="185">
        <f t="shared" si="6"/>
        <v>0.47800766283524904</v>
      </c>
      <c r="Q44" s="184">
        <f t="shared" si="7"/>
        <v>-0.96934865900383138</v>
      </c>
      <c r="R44" s="184">
        <f t="shared" si="8"/>
        <v>-0.96793844180827193</v>
      </c>
      <c r="S44" s="272">
        <f t="shared" si="9"/>
        <v>2.1992337164750964E-2</v>
      </c>
      <c r="T44" s="180"/>
    </row>
    <row r="45" spans="1:20" ht="16.5" x14ac:dyDescent="0.3">
      <c r="A45" s="181" t="s">
        <v>429</v>
      </c>
      <c r="B45" s="182">
        <v>0</v>
      </c>
      <c r="C45" s="183">
        <v>0</v>
      </c>
      <c r="D45" s="184" t="str">
        <f t="shared" si="0"/>
        <v/>
      </c>
      <c r="E45" s="182">
        <v>0</v>
      </c>
      <c r="F45" s="183">
        <v>0</v>
      </c>
      <c r="G45" s="185" t="str">
        <f t="shared" si="1"/>
        <v/>
      </c>
      <c r="H45" s="184" t="str">
        <f t="shared" si="2"/>
        <v/>
      </c>
      <c r="I45" s="184" t="str">
        <f t="shared" si="3"/>
        <v/>
      </c>
      <c r="J45" s="272" t="str">
        <f t="shared" si="4"/>
        <v/>
      </c>
      <c r="K45" s="182">
        <v>120</v>
      </c>
      <c r="L45" s="183">
        <v>51</v>
      </c>
      <c r="M45" s="185">
        <f t="shared" si="5"/>
        <v>0.42499999999999999</v>
      </c>
      <c r="N45" s="182">
        <v>0</v>
      </c>
      <c r="O45" s="183">
        <v>0</v>
      </c>
      <c r="P45" s="185" t="str">
        <f t="shared" si="6"/>
        <v/>
      </c>
      <c r="Q45" s="184" t="str">
        <f t="shared" si="7"/>
        <v/>
      </c>
      <c r="R45" s="184" t="str">
        <f t="shared" si="8"/>
        <v/>
      </c>
      <c r="S45" s="272" t="str">
        <f t="shared" si="9"/>
        <v/>
      </c>
      <c r="T45" s="175"/>
    </row>
    <row r="46" spans="1:20" ht="16.5" x14ac:dyDescent="0.3">
      <c r="A46" s="181" t="s">
        <v>426</v>
      </c>
      <c r="B46" s="182">
        <v>0</v>
      </c>
      <c r="C46" s="183">
        <v>0</v>
      </c>
      <c r="D46" s="184" t="str">
        <f t="shared" si="0"/>
        <v/>
      </c>
      <c r="E46" s="182">
        <v>0</v>
      </c>
      <c r="F46" s="183">
        <v>0</v>
      </c>
      <c r="G46" s="185" t="str">
        <f t="shared" si="1"/>
        <v/>
      </c>
      <c r="H46" s="184" t="str">
        <f t="shared" si="2"/>
        <v/>
      </c>
      <c r="I46" s="184" t="str">
        <f t="shared" si="3"/>
        <v/>
      </c>
      <c r="J46" s="272" t="str">
        <f t="shared" si="4"/>
        <v/>
      </c>
      <c r="K46" s="182">
        <v>0</v>
      </c>
      <c r="L46" s="183">
        <v>0</v>
      </c>
      <c r="M46" s="185" t="str">
        <f t="shared" si="5"/>
        <v/>
      </c>
      <c r="N46" s="182">
        <v>300</v>
      </c>
      <c r="O46" s="183">
        <v>292</v>
      </c>
      <c r="P46" s="185">
        <f t="shared" si="6"/>
        <v>0.97333333333333338</v>
      </c>
      <c r="Q46" s="184">
        <f t="shared" si="7"/>
        <v>-1</v>
      </c>
      <c r="R46" s="184">
        <f t="shared" si="8"/>
        <v>-1</v>
      </c>
      <c r="S46" s="272" t="str">
        <f t="shared" si="9"/>
        <v/>
      </c>
      <c r="T46" s="175"/>
    </row>
    <row r="47" spans="1:20" ht="16.5" x14ac:dyDescent="0.3">
      <c r="A47" s="181" t="s">
        <v>427</v>
      </c>
      <c r="B47" s="182">
        <v>0</v>
      </c>
      <c r="C47" s="183">
        <v>0</v>
      </c>
      <c r="D47" s="184" t="str">
        <f t="shared" si="0"/>
        <v/>
      </c>
      <c r="E47" s="182">
        <v>0</v>
      </c>
      <c r="F47" s="183">
        <v>0</v>
      </c>
      <c r="G47" s="185" t="str">
        <f t="shared" si="1"/>
        <v/>
      </c>
      <c r="H47" s="184" t="str">
        <f t="shared" si="2"/>
        <v/>
      </c>
      <c r="I47" s="184" t="str">
        <f t="shared" si="3"/>
        <v/>
      </c>
      <c r="J47" s="272" t="str">
        <f t="shared" si="4"/>
        <v/>
      </c>
      <c r="K47" s="182">
        <v>0</v>
      </c>
      <c r="L47" s="183">
        <v>0</v>
      </c>
      <c r="M47" s="185" t="str">
        <f t="shared" si="5"/>
        <v/>
      </c>
      <c r="N47" s="182">
        <v>1212</v>
      </c>
      <c r="O47" s="183">
        <v>1095</v>
      </c>
      <c r="P47" s="185">
        <f t="shared" si="6"/>
        <v>0.90346534653465349</v>
      </c>
      <c r="Q47" s="184">
        <f t="shared" si="7"/>
        <v>-1</v>
      </c>
      <c r="R47" s="184">
        <f t="shared" si="8"/>
        <v>-1</v>
      </c>
      <c r="S47" s="272" t="str">
        <f t="shared" si="9"/>
        <v/>
      </c>
      <c r="T47" s="175"/>
    </row>
    <row r="48" spans="1:20" ht="16.5" x14ac:dyDescent="0.3">
      <c r="A48" s="181" t="s">
        <v>543</v>
      </c>
      <c r="B48" s="182">
        <v>0</v>
      </c>
      <c r="C48" s="183">
        <v>0</v>
      </c>
      <c r="D48" s="184" t="str">
        <f t="shared" si="0"/>
        <v/>
      </c>
      <c r="E48" s="182">
        <v>192</v>
      </c>
      <c r="F48" s="183">
        <v>102</v>
      </c>
      <c r="G48" s="185">
        <f t="shared" si="1"/>
        <v>0.53125</v>
      </c>
      <c r="H48" s="184">
        <f t="shared" si="2"/>
        <v>-1</v>
      </c>
      <c r="I48" s="184">
        <f t="shared" si="3"/>
        <v>-1</v>
      </c>
      <c r="J48" s="272" t="str">
        <f t="shared" si="4"/>
        <v/>
      </c>
      <c r="K48" s="182">
        <v>14383</v>
      </c>
      <c r="L48" s="183">
        <v>10302</v>
      </c>
      <c r="M48" s="185">
        <f t="shared" si="5"/>
        <v>0.71626225404992006</v>
      </c>
      <c r="N48" s="182">
        <v>192</v>
      </c>
      <c r="O48" s="183">
        <v>102</v>
      </c>
      <c r="P48" s="185">
        <f t="shared" si="6"/>
        <v>0.53125</v>
      </c>
      <c r="Q48" s="184">
        <f t="shared" si="7"/>
        <v>73.911458333333329</v>
      </c>
      <c r="R48" s="184">
        <f t="shared" si="8"/>
        <v>100</v>
      </c>
      <c r="S48" s="272">
        <f t="shared" si="9"/>
        <v>0.18501225404992006</v>
      </c>
      <c r="T48" s="175"/>
    </row>
    <row r="49" spans="1:20" ht="17.25" thickBot="1" x14ac:dyDescent="0.35">
      <c r="A49" s="181" t="s">
        <v>544</v>
      </c>
      <c r="B49" s="182">
        <v>0</v>
      </c>
      <c r="C49" s="183">
        <v>0</v>
      </c>
      <c r="D49" s="184" t="str">
        <f t="shared" si="0"/>
        <v/>
      </c>
      <c r="E49" s="182">
        <v>0</v>
      </c>
      <c r="F49" s="183">
        <v>0</v>
      </c>
      <c r="G49" s="185" t="str">
        <f t="shared" si="1"/>
        <v/>
      </c>
      <c r="H49" s="184" t="str">
        <f t="shared" si="2"/>
        <v/>
      </c>
      <c r="I49" s="184" t="str">
        <f t="shared" si="3"/>
        <v/>
      </c>
      <c r="J49" s="272" t="str">
        <f t="shared" si="4"/>
        <v/>
      </c>
      <c r="K49" s="182">
        <v>284</v>
      </c>
      <c r="L49" s="183">
        <v>61</v>
      </c>
      <c r="M49" s="185">
        <f t="shared" si="5"/>
        <v>0.21478873239436619</v>
      </c>
      <c r="N49" s="182">
        <v>0</v>
      </c>
      <c r="O49" s="183">
        <v>0</v>
      </c>
      <c r="P49" s="185" t="str">
        <f t="shared" si="6"/>
        <v/>
      </c>
      <c r="Q49" s="184" t="str">
        <f t="shared" si="7"/>
        <v/>
      </c>
      <c r="R49" s="184" t="str">
        <f t="shared" si="8"/>
        <v/>
      </c>
      <c r="S49" s="272" t="str">
        <f t="shared" si="9"/>
        <v/>
      </c>
      <c r="T49" s="175"/>
    </row>
    <row r="50" spans="1:20" ht="16.5" thickTop="1" x14ac:dyDescent="0.25">
      <c r="A50" s="215" t="s">
        <v>380</v>
      </c>
      <c r="B50" s="216">
        <v>414722</v>
      </c>
      <c r="C50" s="217">
        <v>317089</v>
      </c>
      <c r="D50" s="218">
        <f t="shared" si="0"/>
        <v>0.76458205737819551</v>
      </c>
      <c r="E50" s="216">
        <v>422774</v>
      </c>
      <c r="F50" s="217">
        <v>328183</v>
      </c>
      <c r="G50" s="219">
        <f t="shared" si="1"/>
        <v>0.77626107565744351</v>
      </c>
      <c r="H50" s="218">
        <f t="shared" si="2"/>
        <v>-1.90456366758599E-2</v>
      </c>
      <c r="I50" s="218">
        <f t="shared" si="3"/>
        <v>-3.3804310399990212E-2</v>
      </c>
      <c r="J50" s="271">
        <f t="shared" si="4"/>
        <v>-1.1679018279247999E-2</v>
      </c>
      <c r="K50" s="220">
        <v>4252227</v>
      </c>
      <c r="L50" s="216">
        <v>3375411</v>
      </c>
      <c r="M50" s="219">
        <f t="shared" si="5"/>
        <v>0.79379840257822543</v>
      </c>
      <c r="N50" s="216">
        <v>4071230</v>
      </c>
      <c r="O50" s="217">
        <v>3326268</v>
      </c>
      <c r="P50" s="219">
        <f t="shared" si="6"/>
        <v>0.81701795280541756</v>
      </c>
      <c r="Q50" s="218">
        <f t="shared" si="7"/>
        <v>4.4457571790343486E-2</v>
      </c>
      <c r="R50" s="218">
        <f t="shared" si="8"/>
        <v>1.4774215427019177E-2</v>
      </c>
      <c r="S50" s="271">
        <f t="shared" si="9"/>
        <v>-2.3219550227192132E-2</v>
      </c>
      <c r="T50" s="175"/>
    </row>
    <row r="51" spans="1:20" ht="16.5" x14ac:dyDescent="0.3">
      <c r="A51" s="181" t="s">
        <v>199</v>
      </c>
      <c r="B51" s="182">
        <v>88544</v>
      </c>
      <c r="C51" s="183">
        <v>73473</v>
      </c>
      <c r="D51" s="184">
        <f t="shared" si="0"/>
        <v>0.82979083845319845</v>
      </c>
      <c r="E51" s="182">
        <v>90646</v>
      </c>
      <c r="F51" s="183">
        <v>73908</v>
      </c>
      <c r="G51" s="185">
        <f t="shared" si="1"/>
        <v>0.81534761600070604</v>
      </c>
      <c r="H51" s="184">
        <f t="shared" si="2"/>
        <v>-2.3189109282262921E-2</v>
      </c>
      <c r="I51" s="184">
        <f t="shared" si="3"/>
        <v>-5.8856957298262236E-3</v>
      </c>
      <c r="J51" s="272">
        <f t="shared" si="4"/>
        <v>1.444322245249241E-2</v>
      </c>
      <c r="K51" s="182">
        <v>920054</v>
      </c>
      <c r="L51" s="183">
        <v>738419</v>
      </c>
      <c r="M51" s="185">
        <f t="shared" si="5"/>
        <v>0.80258223973810228</v>
      </c>
      <c r="N51" s="182">
        <v>885844</v>
      </c>
      <c r="O51" s="183">
        <v>732947</v>
      </c>
      <c r="P51" s="185">
        <f t="shared" si="6"/>
        <v>0.8273996324409264</v>
      </c>
      <c r="Q51" s="184">
        <f t="shared" si="7"/>
        <v>3.8618537801238251E-2</v>
      </c>
      <c r="R51" s="184">
        <f t="shared" si="8"/>
        <v>7.4657512753308897E-3</v>
      </c>
      <c r="S51" s="272">
        <f t="shared" si="9"/>
        <v>-2.4817392702824126E-2</v>
      </c>
      <c r="T51" s="175"/>
    </row>
    <row r="52" spans="1:20" ht="16.5" x14ac:dyDescent="0.3">
      <c r="A52" s="181" t="s">
        <v>200</v>
      </c>
      <c r="B52" s="182">
        <v>70948</v>
      </c>
      <c r="C52" s="183">
        <v>56323</v>
      </c>
      <c r="D52" s="184">
        <f t="shared" si="0"/>
        <v>0.79386311101088125</v>
      </c>
      <c r="E52" s="182">
        <v>68154</v>
      </c>
      <c r="F52" s="183">
        <v>57102</v>
      </c>
      <c r="G52" s="185">
        <f t="shared" si="1"/>
        <v>0.83783783783783783</v>
      </c>
      <c r="H52" s="184">
        <f t="shared" si="2"/>
        <v>4.0995392786923768E-2</v>
      </c>
      <c r="I52" s="184">
        <f t="shared" si="3"/>
        <v>-1.3642254211761462E-2</v>
      </c>
      <c r="J52" s="272">
        <f t="shared" si="4"/>
        <v>-4.3974726826956578E-2</v>
      </c>
      <c r="K52" s="182">
        <v>676133</v>
      </c>
      <c r="L52" s="183">
        <v>569573</v>
      </c>
      <c r="M52" s="185">
        <f t="shared" si="5"/>
        <v>0.8423978714247049</v>
      </c>
      <c r="N52" s="182">
        <v>628132</v>
      </c>
      <c r="O52" s="183">
        <v>547084</v>
      </c>
      <c r="P52" s="185">
        <f t="shared" si="6"/>
        <v>0.87096979615749559</v>
      </c>
      <c r="Q52" s="184">
        <f t="shared" si="7"/>
        <v>7.6418650856826309E-2</v>
      </c>
      <c r="R52" s="184">
        <f t="shared" si="8"/>
        <v>4.1107032923646036E-2</v>
      </c>
      <c r="S52" s="272">
        <f t="shared" si="9"/>
        <v>-2.8571924732790688E-2</v>
      </c>
      <c r="T52" s="175"/>
    </row>
    <row r="53" spans="1:20" ht="16.5" x14ac:dyDescent="0.3">
      <c r="A53" s="181" t="s">
        <v>201</v>
      </c>
      <c r="B53" s="182">
        <v>41847</v>
      </c>
      <c r="C53" s="183">
        <v>34409</v>
      </c>
      <c r="D53" s="184">
        <f t="shared" si="0"/>
        <v>0.82225727053313258</v>
      </c>
      <c r="E53" s="182">
        <v>47949</v>
      </c>
      <c r="F53" s="183">
        <v>37259</v>
      </c>
      <c r="G53" s="185">
        <f t="shared" si="1"/>
        <v>0.77705478737825606</v>
      </c>
      <c r="H53" s="184">
        <f t="shared" si="2"/>
        <v>-0.12726021397735099</v>
      </c>
      <c r="I53" s="184">
        <f t="shared" si="3"/>
        <v>-7.6491585925548167E-2</v>
      </c>
      <c r="J53" s="272">
        <f t="shared" si="4"/>
        <v>4.5202483154876516E-2</v>
      </c>
      <c r="K53" s="182">
        <v>430804</v>
      </c>
      <c r="L53" s="183">
        <v>360533</v>
      </c>
      <c r="M53" s="185">
        <f t="shared" si="5"/>
        <v>0.83688405864383808</v>
      </c>
      <c r="N53" s="182">
        <v>555959</v>
      </c>
      <c r="O53" s="183">
        <v>454625</v>
      </c>
      <c r="P53" s="185"/>
      <c r="Q53" s="184">
        <f t="shared" si="7"/>
        <v>-0.22511552110857092</v>
      </c>
      <c r="R53" s="184">
        <f t="shared" si="8"/>
        <v>-0.20696618091833929</v>
      </c>
      <c r="S53" s="272">
        <f t="shared" si="9"/>
        <v>0.83688405864383808</v>
      </c>
      <c r="T53" s="175"/>
    </row>
    <row r="54" spans="1:20" ht="16.5" x14ac:dyDescent="0.3">
      <c r="A54" s="181" t="s">
        <v>204</v>
      </c>
      <c r="B54" s="182">
        <v>37641</v>
      </c>
      <c r="C54" s="183">
        <v>23761</v>
      </c>
      <c r="D54" s="184">
        <f t="shared" si="0"/>
        <v>0.63125315480460131</v>
      </c>
      <c r="E54" s="182">
        <v>29978</v>
      </c>
      <c r="F54" s="183">
        <v>24446</v>
      </c>
      <c r="G54" s="185">
        <f t="shared" si="1"/>
        <v>0.81546467409433587</v>
      </c>
      <c r="H54" s="184">
        <f t="shared" si="2"/>
        <v>0.25562078857829085</v>
      </c>
      <c r="I54" s="184">
        <f t="shared" si="3"/>
        <v>-2.8020944121737723E-2</v>
      </c>
      <c r="J54" s="272">
        <f t="shared" si="4"/>
        <v>-0.18421151928973456</v>
      </c>
      <c r="K54" s="182">
        <v>289497</v>
      </c>
      <c r="L54" s="183">
        <v>237017</v>
      </c>
      <c r="M54" s="185">
        <f t="shared" si="5"/>
        <v>0.81872005582095841</v>
      </c>
      <c r="N54" s="182">
        <v>277553</v>
      </c>
      <c r="O54" s="183">
        <v>227340</v>
      </c>
      <c r="P54" s="185"/>
      <c r="Q54" s="184">
        <f t="shared" si="7"/>
        <v>4.3033222483633837E-2</v>
      </c>
      <c r="R54" s="184">
        <f t="shared" si="8"/>
        <v>4.2566200404680288E-2</v>
      </c>
      <c r="S54" s="272">
        <f t="shared" si="9"/>
        <v>0.81872005582095841</v>
      </c>
      <c r="T54" s="175"/>
    </row>
    <row r="55" spans="1:20" ht="16.5" x14ac:dyDescent="0.3">
      <c r="A55" s="181" t="s">
        <v>202</v>
      </c>
      <c r="B55" s="182">
        <v>36518</v>
      </c>
      <c r="C55" s="183">
        <v>26672</v>
      </c>
      <c r="D55" s="184">
        <f t="shared" si="0"/>
        <v>0.73037953885754969</v>
      </c>
      <c r="E55" s="182">
        <v>48202</v>
      </c>
      <c r="F55" s="183">
        <v>36482</v>
      </c>
      <c r="G55" s="185">
        <f t="shared" si="1"/>
        <v>0.75685656196838302</v>
      </c>
      <c r="H55" s="184">
        <f t="shared" si="2"/>
        <v>-0.24239658105472806</v>
      </c>
      <c r="I55" s="184">
        <f t="shared" si="3"/>
        <v>-0.26889973137437639</v>
      </c>
      <c r="J55" s="272">
        <f t="shared" si="4"/>
        <v>-2.6477023110833331E-2</v>
      </c>
      <c r="K55" s="182">
        <v>402090</v>
      </c>
      <c r="L55" s="183">
        <v>334984</v>
      </c>
      <c r="M55" s="185">
        <f t="shared" si="5"/>
        <v>0.83310701584222435</v>
      </c>
      <c r="N55" s="182">
        <v>434293</v>
      </c>
      <c r="O55" s="183">
        <v>353126</v>
      </c>
      <c r="P55" s="185">
        <f t="shared" si="6"/>
        <v>0.81310543803376978</v>
      </c>
      <c r="Q55" s="184">
        <f t="shared" si="7"/>
        <v>-7.4150400766302971E-2</v>
      </c>
      <c r="R55" s="184">
        <f t="shared" si="8"/>
        <v>-5.1375429733296341E-2</v>
      </c>
      <c r="S55" s="272">
        <f t="shared" si="9"/>
        <v>2.0001577808454574E-2</v>
      </c>
      <c r="T55" s="175"/>
    </row>
    <row r="56" spans="1:20" ht="16.5" x14ac:dyDescent="0.3">
      <c r="A56" s="181" t="s">
        <v>203</v>
      </c>
      <c r="B56" s="182">
        <v>30381</v>
      </c>
      <c r="C56" s="183">
        <v>25728</v>
      </c>
      <c r="D56" s="184">
        <f t="shared" si="0"/>
        <v>0.84684506764095979</v>
      </c>
      <c r="E56" s="182">
        <v>22734</v>
      </c>
      <c r="F56" s="183">
        <v>19081</v>
      </c>
      <c r="G56" s="185">
        <f t="shared" si="1"/>
        <v>0.83931556259347229</v>
      </c>
      <c r="H56" s="184">
        <f t="shared" si="2"/>
        <v>0.33636843494325674</v>
      </c>
      <c r="I56" s="184">
        <f t="shared" si="3"/>
        <v>0.34835700434987693</v>
      </c>
      <c r="J56" s="272">
        <f t="shared" si="4"/>
        <v>7.5295050474875058E-3</v>
      </c>
      <c r="K56" s="182">
        <v>313964</v>
      </c>
      <c r="L56" s="183">
        <v>253778</v>
      </c>
      <c r="M56" s="185">
        <f t="shared" si="5"/>
        <v>0.80830286274859542</v>
      </c>
      <c r="N56" s="182">
        <v>290135</v>
      </c>
      <c r="O56" s="183">
        <v>246456</v>
      </c>
      <c r="P56" s="185">
        <f t="shared" si="6"/>
        <v>0.84945284091888262</v>
      </c>
      <c r="Q56" s="184">
        <f t="shared" si="7"/>
        <v>8.2130732245333959E-2</v>
      </c>
      <c r="R56" s="184">
        <f t="shared" si="8"/>
        <v>2.9709157009770504E-2</v>
      </c>
      <c r="S56" s="272">
        <f t="shared" si="9"/>
        <v>-4.1149978170287205E-2</v>
      </c>
      <c r="T56" s="175"/>
    </row>
    <row r="57" spans="1:20" ht="16.5" x14ac:dyDescent="0.3">
      <c r="A57" s="181" t="s">
        <v>205</v>
      </c>
      <c r="B57" s="182">
        <v>18932</v>
      </c>
      <c r="C57" s="183">
        <v>12157</v>
      </c>
      <c r="D57" s="184">
        <f t="shared" si="0"/>
        <v>0.64214029156982888</v>
      </c>
      <c r="E57" s="182">
        <v>23536</v>
      </c>
      <c r="F57" s="183">
        <v>11947</v>
      </c>
      <c r="G57" s="185">
        <f t="shared" si="1"/>
        <v>0.50760537049626109</v>
      </c>
      <c r="H57" s="184">
        <f t="shared" si="2"/>
        <v>-0.19561522773623385</v>
      </c>
      <c r="I57" s="184">
        <f t="shared" si="3"/>
        <v>1.7577634552607302E-2</v>
      </c>
      <c r="J57" s="272">
        <f t="shared" si="4"/>
        <v>0.13453492107356779</v>
      </c>
      <c r="K57" s="182">
        <v>195415</v>
      </c>
      <c r="L57" s="183">
        <v>130171</v>
      </c>
      <c r="M57" s="185">
        <f t="shared" si="5"/>
        <v>0.66612593710820567</v>
      </c>
      <c r="N57" s="182">
        <v>145872</v>
      </c>
      <c r="O57" s="183">
        <v>96215</v>
      </c>
      <c r="P57" s="185">
        <f t="shared" si="6"/>
        <v>0.65958511571788969</v>
      </c>
      <c r="Q57" s="184">
        <f t="shared" si="7"/>
        <v>0.33963337720741471</v>
      </c>
      <c r="R57" s="184">
        <f t="shared" si="8"/>
        <v>0.35291794418749678</v>
      </c>
      <c r="S57" s="272">
        <f t="shared" si="9"/>
        <v>6.5408213903159762E-3</v>
      </c>
      <c r="T57" s="175"/>
    </row>
    <row r="58" spans="1:20" ht="16.5" x14ac:dyDescent="0.3">
      <c r="A58" s="181" t="s">
        <v>206</v>
      </c>
      <c r="B58" s="182">
        <v>15192</v>
      </c>
      <c r="C58" s="183">
        <v>11955</v>
      </c>
      <c r="D58" s="184">
        <f t="shared" si="0"/>
        <v>0.7869273301737757</v>
      </c>
      <c r="E58" s="182">
        <v>10848</v>
      </c>
      <c r="F58" s="183">
        <v>8105</v>
      </c>
      <c r="G58" s="185">
        <f t="shared" si="1"/>
        <v>0.74714233038348088</v>
      </c>
      <c r="H58" s="184">
        <f t="shared" si="2"/>
        <v>0.40044247787610621</v>
      </c>
      <c r="I58" s="184">
        <f t="shared" si="3"/>
        <v>0.47501542257865514</v>
      </c>
      <c r="J58" s="272">
        <f t="shared" si="4"/>
        <v>3.9784999790294817E-2</v>
      </c>
      <c r="K58" s="182">
        <v>175819</v>
      </c>
      <c r="L58" s="183">
        <v>132946</v>
      </c>
      <c r="M58" s="185">
        <f t="shared" si="5"/>
        <v>0.75615263424317058</v>
      </c>
      <c r="N58" s="182">
        <v>88272</v>
      </c>
      <c r="O58" s="183">
        <v>69837</v>
      </c>
      <c r="P58" s="185">
        <f t="shared" si="6"/>
        <v>0.79115687873844476</v>
      </c>
      <c r="Q58" s="184">
        <f t="shared" si="7"/>
        <v>0.99178675004531458</v>
      </c>
      <c r="R58" s="184">
        <f t="shared" si="8"/>
        <v>0.90366138293454767</v>
      </c>
      <c r="S58" s="272">
        <f t="shared" si="9"/>
        <v>-3.5004244495274173E-2</v>
      </c>
      <c r="T58" s="175"/>
    </row>
    <row r="59" spans="1:20" ht="16.5" x14ac:dyDescent="0.3">
      <c r="A59" s="181" t="s">
        <v>207</v>
      </c>
      <c r="B59" s="182">
        <v>13516</v>
      </c>
      <c r="C59" s="183">
        <v>11423</v>
      </c>
      <c r="D59" s="184">
        <f t="shared" si="0"/>
        <v>0.84514649304527967</v>
      </c>
      <c r="E59" s="182">
        <v>10326</v>
      </c>
      <c r="F59" s="183">
        <v>8543</v>
      </c>
      <c r="G59" s="185">
        <f t="shared" si="1"/>
        <v>0.82732907224481889</v>
      </c>
      <c r="H59" s="184">
        <f t="shared" si="2"/>
        <v>0.30892891729614558</v>
      </c>
      <c r="I59" s="184">
        <f t="shared" si="3"/>
        <v>0.33711810839283629</v>
      </c>
      <c r="J59" s="272">
        <f t="shared" si="4"/>
        <v>1.7817420800460781E-2</v>
      </c>
      <c r="K59" s="182">
        <v>120044</v>
      </c>
      <c r="L59" s="183">
        <v>100587</v>
      </c>
      <c r="M59" s="185">
        <f t="shared" si="5"/>
        <v>0.83791776348672153</v>
      </c>
      <c r="N59" s="182">
        <v>95690</v>
      </c>
      <c r="O59" s="183">
        <v>84486</v>
      </c>
      <c r="P59" s="185">
        <f t="shared" si="6"/>
        <v>0.88291357508621593</v>
      </c>
      <c r="Q59" s="184">
        <f t="shared" si="7"/>
        <v>0.25450935311944822</v>
      </c>
      <c r="R59" s="184">
        <f t="shared" si="8"/>
        <v>0.19057595341239963</v>
      </c>
      <c r="S59" s="272">
        <f t="shared" si="9"/>
        <v>-4.4995811599494395E-2</v>
      </c>
      <c r="T59" s="175"/>
    </row>
    <row r="60" spans="1:20" ht="16.5" x14ac:dyDescent="0.3">
      <c r="A60" s="181" t="s">
        <v>209</v>
      </c>
      <c r="B60" s="182">
        <v>8880</v>
      </c>
      <c r="C60" s="183">
        <v>7838</v>
      </c>
      <c r="D60" s="184">
        <f t="shared" si="0"/>
        <v>0.88265765765765769</v>
      </c>
      <c r="E60" s="182">
        <v>15590</v>
      </c>
      <c r="F60" s="183">
        <v>13867</v>
      </c>
      <c r="G60" s="185">
        <f t="shared" si="1"/>
        <v>0.88948043617703654</v>
      </c>
      <c r="H60" s="184">
        <f t="shared" si="2"/>
        <v>-0.43040410519563821</v>
      </c>
      <c r="I60" s="184">
        <f t="shared" si="3"/>
        <v>-0.43477320256724594</v>
      </c>
      <c r="J60" s="272">
        <f t="shared" si="4"/>
        <v>-6.8227785193788471E-3</v>
      </c>
      <c r="K60" s="182">
        <v>101040</v>
      </c>
      <c r="L60" s="183">
        <v>85549</v>
      </c>
      <c r="M60" s="185">
        <f t="shared" si="5"/>
        <v>0.84668448139350749</v>
      </c>
      <c r="N60" s="182">
        <v>123309</v>
      </c>
      <c r="O60" s="183">
        <v>110090</v>
      </c>
      <c r="P60" s="185">
        <f t="shared" si="6"/>
        <v>0.89279776820832213</v>
      </c>
      <c r="Q60" s="184">
        <f t="shared" si="7"/>
        <v>-0.18059509038269717</v>
      </c>
      <c r="R60" s="184">
        <f t="shared" si="8"/>
        <v>-0.22291761286220368</v>
      </c>
      <c r="S60" s="272">
        <f t="shared" si="9"/>
        <v>-4.6113286814814636E-2</v>
      </c>
      <c r="T60" s="175"/>
    </row>
    <row r="61" spans="1:20" ht="16.5" x14ac:dyDescent="0.3">
      <c r="A61" s="181" t="s">
        <v>212</v>
      </c>
      <c r="B61" s="182">
        <v>7573</v>
      </c>
      <c r="C61" s="183">
        <v>6119</v>
      </c>
      <c r="D61" s="184">
        <f t="shared" si="0"/>
        <v>0.80800211276904799</v>
      </c>
      <c r="E61" s="182">
        <v>7186</v>
      </c>
      <c r="F61" s="183">
        <v>5909</v>
      </c>
      <c r="G61" s="185">
        <f t="shared" si="1"/>
        <v>0.82229334817701083</v>
      </c>
      <c r="H61" s="184">
        <f t="shared" si="2"/>
        <v>5.3854717506262251E-2</v>
      </c>
      <c r="I61" s="184">
        <f t="shared" si="3"/>
        <v>3.553900829243517E-2</v>
      </c>
      <c r="J61" s="272">
        <f t="shared" si="4"/>
        <v>-1.4291235407962843E-2</v>
      </c>
      <c r="K61" s="182">
        <v>74427</v>
      </c>
      <c r="L61" s="183">
        <v>62308</v>
      </c>
      <c r="M61" s="185">
        <f t="shared" si="5"/>
        <v>0.8371693068375724</v>
      </c>
      <c r="N61" s="182">
        <v>72675</v>
      </c>
      <c r="O61" s="183">
        <v>62223</v>
      </c>
      <c r="P61" s="185">
        <f t="shared" si="6"/>
        <v>0.85618163054695562</v>
      </c>
      <c r="Q61" s="184">
        <f t="shared" si="7"/>
        <v>2.4107327141382973E-2</v>
      </c>
      <c r="R61" s="184">
        <f t="shared" si="8"/>
        <v>1.3660543528919433E-3</v>
      </c>
      <c r="S61" s="272">
        <f t="shared" si="9"/>
        <v>-1.9012323709383216E-2</v>
      </c>
      <c r="T61" s="175"/>
    </row>
    <row r="62" spans="1:20" ht="16.5" x14ac:dyDescent="0.3">
      <c r="A62" s="181" t="s">
        <v>214</v>
      </c>
      <c r="B62" s="182">
        <v>7230</v>
      </c>
      <c r="C62" s="183">
        <v>5249</v>
      </c>
      <c r="D62" s="184">
        <f t="shared" si="0"/>
        <v>0.72600276625172888</v>
      </c>
      <c r="E62" s="182">
        <v>7440</v>
      </c>
      <c r="F62" s="183">
        <v>5299</v>
      </c>
      <c r="G62" s="185">
        <f t="shared" si="1"/>
        <v>0.71223118279569897</v>
      </c>
      <c r="H62" s="184">
        <f t="shared" si="2"/>
        <v>-2.8225806451612878E-2</v>
      </c>
      <c r="I62" s="184">
        <f t="shared" si="3"/>
        <v>-9.435742592942109E-3</v>
      </c>
      <c r="J62" s="272">
        <f t="shared" si="4"/>
        <v>1.3771583456029912E-2</v>
      </c>
      <c r="K62" s="182">
        <v>66040</v>
      </c>
      <c r="L62" s="183">
        <v>54657</v>
      </c>
      <c r="M62" s="185">
        <f t="shared" si="5"/>
        <v>0.82763476680799519</v>
      </c>
      <c r="N62" s="182">
        <v>72480</v>
      </c>
      <c r="O62" s="183">
        <v>57458</v>
      </c>
      <c r="P62" s="185">
        <f t="shared" si="6"/>
        <v>0.79274282560706399</v>
      </c>
      <c r="Q62" s="184">
        <f t="shared" si="7"/>
        <v>-8.885209713024278E-2</v>
      </c>
      <c r="R62" s="184">
        <f t="shared" si="8"/>
        <v>-4.8748651188694314E-2</v>
      </c>
      <c r="S62" s="272">
        <f t="shared" si="9"/>
        <v>3.4891941200931198E-2</v>
      </c>
      <c r="T62" s="175"/>
    </row>
    <row r="63" spans="1:20" ht="16.5" x14ac:dyDescent="0.3">
      <c r="A63" s="181" t="s">
        <v>211</v>
      </c>
      <c r="B63" s="182">
        <v>6900</v>
      </c>
      <c r="C63" s="183">
        <v>3763</v>
      </c>
      <c r="D63" s="184">
        <f t="shared" si="0"/>
        <v>0.54536231884057973</v>
      </c>
      <c r="E63" s="182">
        <v>8100</v>
      </c>
      <c r="F63" s="183">
        <v>4236</v>
      </c>
      <c r="G63" s="185">
        <f t="shared" si="1"/>
        <v>0.52296296296296296</v>
      </c>
      <c r="H63" s="184">
        <f t="shared" si="2"/>
        <v>-0.14814814814814814</v>
      </c>
      <c r="I63" s="184">
        <f t="shared" si="3"/>
        <v>-0.11166194523135031</v>
      </c>
      <c r="J63" s="272">
        <f t="shared" si="4"/>
        <v>2.2399355877616767E-2</v>
      </c>
      <c r="K63" s="182">
        <v>72578</v>
      </c>
      <c r="L63" s="183">
        <v>44801</v>
      </c>
      <c r="M63" s="185">
        <f t="shared" si="5"/>
        <v>0.61728071867508061</v>
      </c>
      <c r="N63" s="182">
        <v>77700</v>
      </c>
      <c r="O63" s="183">
        <v>50099</v>
      </c>
      <c r="P63" s="185">
        <f t="shared" si="6"/>
        <v>0.64477477477477474</v>
      </c>
      <c r="Q63" s="184">
        <f t="shared" si="7"/>
        <v>-6.5920205920205865E-2</v>
      </c>
      <c r="R63" s="184">
        <f t="shared" si="8"/>
        <v>-0.10575061378470629</v>
      </c>
      <c r="S63" s="272">
        <f t="shared" si="9"/>
        <v>-2.7494056099694131E-2</v>
      </c>
      <c r="T63" s="175"/>
    </row>
    <row r="64" spans="1:20" ht="16.5" x14ac:dyDescent="0.3">
      <c r="A64" s="181" t="s">
        <v>208</v>
      </c>
      <c r="B64" s="182">
        <v>6612</v>
      </c>
      <c r="C64" s="183">
        <v>5004</v>
      </c>
      <c r="D64" s="184">
        <f t="shared" si="0"/>
        <v>0.75680580762250449</v>
      </c>
      <c r="E64" s="182">
        <v>3720</v>
      </c>
      <c r="F64" s="183">
        <v>2740</v>
      </c>
      <c r="G64" s="185">
        <f t="shared" si="1"/>
        <v>0.73655913978494625</v>
      </c>
      <c r="H64" s="184">
        <f t="shared" si="2"/>
        <v>0.77741935483870961</v>
      </c>
      <c r="I64" s="184">
        <f t="shared" si="3"/>
        <v>0.82627737226277365</v>
      </c>
      <c r="J64" s="272">
        <f t="shared" si="4"/>
        <v>2.0246667837558241E-2</v>
      </c>
      <c r="K64" s="182">
        <v>108486</v>
      </c>
      <c r="L64" s="183">
        <v>79138</v>
      </c>
      <c r="M64" s="185">
        <f t="shared" si="5"/>
        <v>0.72947661449403611</v>
      </c>
      <c r="N64" s="182">
        <v>35004</v>
      </c>
      <c r="O64" s="183">
        <v>25901</v>
      </c>
      <c r="P64" s="185">
        <f t="shared" si="6"/>
        <v>0.73994400639926861</v>
      </c>
      <c r="Q64" s="184">
        <f t="shared" si="7"/>
        <v>2.0992458004799452</v>
      </c>
      <c r="R64" s="184">
        <f t="shared" si="8"/>
        <v>2.0554032662831552</v>
      </c>
      <c r="S64" s="272">
        <f t="shared" si="9"/>
        <v>-1.0467391905232493E-2</v>
      </c>
      <c r="T64" s="175"/>
    </row>
    <row r="65" spans="1:20" ht="16.5" x14ac:dyDescent="0.3">
      <c r="A65" s="181" t="s">
        <v>213</v>
      </c>
      <c r="B65" s="182">
        <v>4896</v>
      </c>
      <c r="C65" s="183">
        <v>3041</v>
      </c>
      <c r="D65" s="184">
        <f t="shared" si="0"/>
        <v>0.62111928104575165</v>
      </c>
      <c r="E65" s="182">
        <v>7488</v>
      </c>
      <c r="F65" s="183">
        <v>3378</v>
      </c>
      <c r="G65" s="185">
        <f t="shared" si="1"/>
        <v>0.45112179487179488</v>
      </c>
      <c r="H65" s="184">
        <f t="shared" si="2"/>
        <v>-0.34615384615384615</v>
      </c>
      <c r="I65" s="184">
        <f t="shared" si="3"/>
        <v>-9.976317347542929E-2</v>
      </c>
      <c r="J65" s="272">
        <f t="shared" si="4"/>
        <v>0.16999748617395677</v>
      </c>
      <c r="K65" s="182">
        <v>65282</v>
      </c>
      <c r="L65" s="183">
        <v>35210</v>
      </c>
      <c r="M65" s="185">
        <f t="shared" si="5"/>
        <v>0.53935234827364353</v>
      </c>
      <c r="N65" s="182">
        <v>69840</v>
      </c>
      <c r="O65" s="183">
        <v>36890</v>
      </c>
      <c r="P65" s="185">
        <f t="shared" si="6"/>
        <v>0.5282073310423826</v>
      </c>
      <c r="Q65" s="184">
        <f t="shared" si="7"/>
        <v>-6.5263459335624274E-2</v>
      </c>
      <c r="R65" s="184">
        <f t="shared" si="8"/>
        <v>-4.5540796963946861E-2</v>
      </c>
      <c r="S65" s="272">
        <f t="shared" si="9"/>
        <v>1.1145017231260934E-2</v>
      </c>
      <c r="T65" s="175"/>
    </row>
    <row r="66" spans="1:20" ht="16.5" x14ac:dyDescent="0.3">
      <c r="A66" s="181" t="s">
        <v>210</v>
      </c>
      <c r="B66" s="182">
        <v>3840</v>
      </c>
      <c r="C66" s="183">
        <v>2690</v>
      </c>
      <c r="D66" s="184">
        <f t="shared" si="0"/>
        <v>0.70052083333333337</v>
      </c>
      <c r="E66" s="182">
        <v>0</v>
      </c>
      <c r="F66" s="183">
        <v>0</v>
      </c>
      <c r="G66" s="185" t="str">
        <f t="shared" si="1"/>
        <v/>
      </c>
      <c r="H66" s="184" t="str">
        <f t="shared" si="2"/>
        <v/>
      </c>
      <c r="I66" s="184" t="str">
        <f t="shared" si="3"/>
        <v/>
      </c>
      <c r="J66" s="272" t="str">
        <f t="shared" si="4"/>
        <v/>
      </c>
      <c r="K66" s="182">
        <v>80618</v>
      </c>
      <c r="L66" s="183">
        <v>55930</v>
      </c>
      <c r="M66" s="185">
        <f t="shared" si="5"/>
        <v>0.69376566027438036</v>
      </c>
      <c r="N66" s="182">
        <v>38</v>
      </c>
      <c r="O66" s="183">
        <v>32</v>
      </c>
      <c r="P66" s="185">
        <f t="shared" si="6"/>
        <v>0.84210526315789469</v>
      </c>
      <c r="Q66" s="184">
        <f t="shared" si="7"/>
        <v>2120.5263157894738</v>
      </c>
      <c r="R66" s="184">
        <f t="shared" si="8"/>
        <v>1746.8125</v>
      </c>
      <c r="S66" s="272">
        <f t="shared" si="9"/>
        <v>-0.14833960288351433</v>
      </c>
      <c r="T66" s="175"/>
    </row>
    <row r="67" spans="1:20" ht="16.5" x14ac:dyDescent="0.3">
      <c r="A67" s="181" t="s">
        <v>215</v>
      </c>
      <c r="B67" s="182">
        <v>3168</v>
      </c>
      <c r="C67" s="183">
        <v>2179</v>
      </c>
      <c r="D67" s="184">
        <f t="shared" si="0"/>
        <v>0.68781565656565657</v>
      </c>
      <c r="E67" s="182">
        <v>0</v>
      </c>
      <c r="F67" s="183">
        <v>0</v>
      </c>
      <c r="G67" s="185" t="str">
        <f t="shared" si="1"/>
        <v/>
      </c>
      <c r="H67" s="184" t="str">
        <f t="shared" si="2"/>
        <v/>
      </c>
      <c r="I67" s="184" t="str">
        <f t="shared" si="3"/>
        <v/>
      </c>
      <c r="J67" s="272" t="str">
        <f t="shared" si="4"/>
        <v/>
      </c>
      <c r="K67" s="182">
        <v>13536</v>
      </c>
      <c r="L67" s="183">
        <v>9476</v>
      </c>
      <c r="M67" s="185">
        <f t="shared" si="5"/>
        <v>0.70005910165484631</v>
      </c>
      <c r="N67" s="182">
        <v>0</v>
      </c>
      <c r="O67" s="183">
        <v>0</v>
      </c>
      <c r="P67" s="185" t="str">
        <f t="shared" si="6"/>
        <v/>
      </c>
      <c r="Q67" s="184" t="str">
        <f t="shared" si="7"/>
        <v/>
      </c>
      <c r="R67" s="184" t="str">
        <f t="shared" si="8"/>
        <v/>
      </c>
      <c r="S67" s="272" t="str">
        <f t="shared" si="9"/>
        <v/>
      </c>
      <c r="T67" s="175"/>
    </row>
    <row r="68" spans="1:20" ht="16.5" x14ac:dyDescent="0.3">
      <c r="A68" s="181" t="s">
        <v>216</v>
      </c>
      <c r="B68" s="182">
        <v>2704</v>
      </c>
      <c r="C68" s="183">
        <v>1876</v>
      </c>
      <c r="D68" s="184">
        <f t="shared" si="0"/>
        <v>0.69378698224852076</v>
      </c>
      <c r="E68" s="182">
        <v>2736</v>
      </c>
      <c r="F68" s="183">
        <v>1799</v>
      </c>
      <c r="G68" s="185">
        <f t="shared" si="1"/>
        <v>0.65752923976608191</v>
      </c>
      <c r="H68" s="184">
        <f t="shared" si="2"/>
        <v>-1.1695906432748537E-2</v>
      </c>
      <c r="I68" s="184">
        <f t="shared" si="3"/>
        <v>4.2801556420233533E-2</v>
      </c>
      <c r="J68" s="272">
        <f t="shared" si="4"/>
        <v>3.6257742482438848E-2</v>
      </c>
      <c r="K68" s="182">
        <v>25522</v>
      </c>
      <c r="L68" s="183">
        <v>19596</v>
      </c>
      <c r="M68" s="185">
        <f t="shared" si="5"/>
        <v>0.76780816550427078</v>
      </c>
      <c r="N68" s="182">
        <v>31384</v>
      </c>
      <c r="O68" s="183">
        <v>20993</v>
      </c>
      <c r="P68" s="185">
        <f t="shared" si="6"/>
        <v>0.66890772368085649</v>
      </c>
      <c r="Q68" s="184">
        <f t="shared" si="7"/>
        <v>-0.18678307417792506</v>
      </c>
      <c r="R68" s="184">
        <f t="shared" si="8"/>
        <v>-6.6545991520983172E-2</v>
      </c>
      <c r="S68" s="272">
        <f t="shared" si="9"/>
        <v>9.8900441823414287E-2</v>
      </c>
      <c r="T68" s="175"/>
    </row>
    <row r="69" spans="1:20" ht="16.5" x14ac:dyDescent="0.3">
      <c r="A69" s="181" t="s">
        <v>217</v>
      </c>
      <c r="B69" s="182">
        <v>2304</v>
      </c>
      <c r="C69" s="183">
        <v>1612</v>
      </c>
      <c r="D69" s="184">
        <f t="shared" si="0"/>
        <v>0.69965277777777779</v>
      </c>
      <c r="E69" s="182">
        <v>0</v>
      </c>
      <c r="F69" s="183">
        <v>0</v>
      </c>
      <c r="G69" s="185" t="str">
        <f t="shared" si="1"/>
        <v/>
      </c>
      <c r="H69" s="184" t="str">
        <f t="shared" si="2"/>
        <v/>
      </c>
      <c r="I69" s="184" t="str">
        <f t="shared" si="3"/>
        <v/>
      </c>
      <c r="J69" s="272" t="str">
        <f t="shared" si="4"/>
        <v/>
      </c>
      <c r="K69" s="182">
        <v>11952</v>
      </c>
      <c r="L69" s="183">
        <v>6870</v>
      </c>
      <c r="M69" s="185">
        <f t="shared" si="5"/>
        <v>0.57479919678714864</v>
      </c>
      <c r="N69" s="182">
        <v>5616</v>
      </c>
      <c r="O69" s="183">
        <v>4484</v>
      </c>
      <c r="P69" s="185">
        <f t="shared" si="6"/>
        <v>0.79843304843304841</v>
      </c>
      <c r="Q69" s="184">
        <f t="shared" si="7"/>
        <v>1.1282051282051282</v>
      </c>
      <c r="R69" s="184">
        <f t="shared" si="8"/>
        <v>0.53211418376449604</v>
      </c>
      <c r="S69" s="272">
        <f t="shared" si="9"/>
        <v>-0.22363385164589977</v>
      </c>
      <c r="T69" s="175"/>
    </row>
    <row r="70" spans="1:20" ht="17.25" x14ac:dyDescent="0.3">
      <c r="A70" s="181" t="s">
        <v>218</v>
      </c>
      <c r="B70" s="182">
        <v>1944</v>
      </c>
      <c r="C70" s="183">
        <v>805</v>
      </c>
      <c r="D70" s="184">
        <f t="shared" si="0"/>
        <v>0.41409465020576131</v>
      </c>
      <c r="E70" s="182">
        <v>0</v>
      </c>
      <c r="F70" s="183">
        <v>0</v>
      </c>
      <c r="G70" s="185" t="str">
        <f t="shared" si="1"/>
        <v/>
      </c>
      <c r="H70" s="184" t="str">
        <f t="shared" si="2"/>
        <v/>
      </c>
      <c r="I70" s="184" t="str">
        <f t="shared" si="3"/>
        <v/>
      </c>
      <c r="J70" s="272" t="str">
        <f t="shared" si="4"/>
        <v/>
      </c>
      <c r="K70" s="182">
        <v>21132</v>
      </c>
      <c r="L70" s="183">
        <v>7719</v>
      </c>
      <c r="M70" s="185">
        <f t="shared" si="5"/>
        <v>0.3652754116978989</v>
      </c>
      <c r="N70" s="182">
        <v>0</v>
      </c>
      <c r="O70" s="183">
        <v>0</v>
      </c>
      <c r="P70" s="185" t="str">
        <f t="shared" si="6"/>
        <v/>
      </c>
      <c r="Q70" s="184" t="str">
        <f t="shared" si="7"/>
        <v/>
      </c>
      <c r="R70" s="184" t="str">
        <f t="shared" si="8"/>
        <v/>
      </c>
      <c r="S70" s="272" t="str">
        <f t="shared" si="9"/>
        <v/>
      </c>
      <c r="T70" s="180"/>
    </row>
    <row r="71" spans="1:20" ht="16.5" x14ac:dyDescent="0.3">
      <c r="A71" s="181" t="s">
        <v>370</v>
      </c>
      <c r="B71" s="182">
        <v>1440</v>
      </c>
      <c r="C71" s="183">
        <v>707</v>
      </c>
      <c r="D71" s="184">
        <f t="shared" si="0"/>
        <v>0.4909722222222222</v>
      </c>
      <c r="E71" s="182">
        <v>4896</v>
      </c>
      <c r="F71" s="183">
        <v>3435</v>
      </c>
      <c r="G71" s="185">
        <f t="shared" si="1"/>
        <v>0.70159313725490191</v>
      </c>
      <c r="H71" s="184">
        <f t="shared" si="2"/>
        <v>-0.70588235294117641</v>
      </c>
      <c r="I71" s="184">
        <f t="shared" si="3"/>
        <v>-0.79417758369723435</v>
      </c>
      <c r="J71" s="272">
        <f t="shared" si="4"/>
        <v>-0.21062091503267971</v>
      </c>
      <c r="K71" s="182">
        <v>19350</v>
      </c>
      <c r="L71" s="183">
        <v>13921</v>
      </c>
      <c r="M71" s="185">
        <f t="shared" si="5"/>
        <v>0.71943152454780357</v>
      </c>
      <c r="N71" s="182">
        <v>25104</v>
      </c>
      <c r="O71" s="183">
        <v>20122</v>
      </c>
      <c r="P71" s="185">
        <f t="shared" si="6"/>
        <v>0.80154557042702357</v>
      </c>
      <c r="Q71" s="184">
        <f t="shared" si="7"/>
        <v>-0.22920650095602291</v>
      </c>
      <c r="R71" s="184">
        <f t="shared" si="8"/>
        <v>-0.30817016201172842</v>
      </c>
      <c r="S71" s="272">
        <f t="shared" si="9"/>
        <v>-8.2114045879219999E-2</v>
      </c>
    </row>
    <row r="72" spans="1:20" ht="16.5" x14ac:dyDescent="0.3">
      <c r="A72" s="181" t="s">
        <v>627</v>
      </c>
      <c r="B72" s="182">
        <v>1088</v>
      </c>
      <c r="C72" s="183">
        <v>0</v>
      </c>
      <c r="D72" s="184">
        <f t="shared" si="0"/>
        <v>0</v>
      </c>
      <c r="E72" s="182">
        <v>0</v>
      </c>
      <c r="F72" s="183">
        <v>0</v>
      </c>
      <c r="G72" s="185" t="str">
        <f t="shared" si="1"/>
        <v/>
      </c>
      <c r="H72" s="184" t="str">
        <f t="shared" si="2"/>
        <v/>
      </c>
      <c r="I72" s="184" t="str">
        <f t="shared" si="3"/>
        <v/>
      </c>
      <c r="J72" s="272" t="str">
        <f t="shared" si="4"/>
        <v/>
      </c>
      <c r="K72" s="182">
        <v>1088</v>
      </c>
      <c r="L72" s="183">
        <v>0</v>
      </c>
      <c r="M72" s="185">
        <f t="shared" si="5"/>
        <v>0</v>
      </c>
      <c r="N72" s="182">
        <v>0</v>
      </c>
      <c r="O72" s="183">
        <v>0</v>
      </c>
      <c r="P72" s="185" t="str">
        <f t="shared" si="6"/>
        <v/>
      </c>
      <c r="Q72" s="184" t="str">
        <f t="shared" si="7"/>
        <v/>
      </c>
      <c r="R72" s="184" t="str">
        <f t="shared" si="8"/>
        <v/>
      </c>
      <c r="S72" s="272" t="str">
        <f t="shared" si="9"/>
        <v/>
      </c>
    </row>
    <row r="73" spans="1:20" ht="16.5" x14ac:dyDescent="0.3">
      <c r="A73" s="181" t="s">
        <v>399</v>
      </c>
      <c r="B73" s="182">
        <v>544</v>
      </c>
      <c r="C73" s="183">
        <v>0</v>
      </c>
      <c r="D73" s="184">
        <f t="shared" si="0"/>
        <v>0</v>
      </c>
      <c r="E73" s="182">
        <v>0</v>
      </c>
      <c r="F73" s="183">
        <v>0</v>
      </c>
      <c r="G73" s="185" t="str">
        <f t="shared" si="1"/>
        <v/>
      </c>
      <c r="H73" s="184" t="str">
        <f t="shared" si="2"/>
        <v/>
      </c>
      <c r="I73" s="184" t="str">
        <f t="shared" si="3"/>
        <v/>
      </c>
      <c r="J73" s="272" t="str">
        <f t="shared" si="4"/>
        <v/>
      </c>
      <c r="K73" s="182">
        <v>634</v>
      </c>
      <c r="L73" s="183">
        <v>71</v>
      </c>
      <c r="M73" s="185">
        <f t="shared" si="5"/>
        <v>0.11198738170347003</v>
      </c>
      <c r="N73" s="182">
        <v>354</v>
      </c>
      <c r="O73" s="183">
        <v>102</v>
      </c>
      <c r="P73" s="185">
        <f t="shared" si="6"/>
        <v>0.28813559322033899</v>
      </c>
      <c r="Q73" s="184">
        <f t="shared" si="7"/>
        <v>0.79096045197740117</v>
      </c>
      <c r="R73" s="184">
        <f t="shared" si="8"/>
        <v>-0.30392156862745101</v>
      </c>
      <c r="S73" s="272">
        <f t="shared" si="9"/>
        <v>-0.17614821151686896</v>
      </c>
    </row>
    <row r="74" spans="1:20" ht="16.5" x14ac:dyDescent="0.3">
      <c r="A74" s="181" t="s">
        <v>628</v>
      </c>
      <c r="B74" s="182">
        <v>544</v>
      </c>
      <c r="C74" s="183">
        <v>0</v>
      </c>
      <c r="D74" s="184">
        <f t="shared" si="0"/>
        <v>0</v>
      </c>
      <c r="E74" s="182">
        <v>0</v>
      </c>
      <c r="F74" s="183">
        <v>0</v>
      </c>
      <c r="G74" s="185" t="str">
        <f t="shared" si="1"/>
        <v/>
      </c>
      <c r="H74" s="184" t="str">
        <f t="shared" si="2"/>
        <v/>
      </c>
      <c r="I74" s="184" t="str">
        <f t="shared" si="3"/>
        <v/>
      </c>
      <c r="J74" s="272" t="str">
        <f t="shared" si="4"/>
        <v/>
      </c>
      <c r="K74" s="182">
        <v>544</v>
      </c>
      <c r="L74" s="183">
        <v>0</v>
      </c>
      <c r="M74" s="185">
        <f t="shared" si="5"/>
        <v>0</v>
      </c>
      <c r="N74" s="182">
        <v>0</v>
      </c>
      <c r="O74" s="183">
        <v>0</v>
      </c>
      <c r="P74" s="185" t="str">
        <f t="shared" si="6"/>
        <v/>
      </c>
      <c r="Q74" s="184" t="str">
        <f t="shared" si="7"/>
        <v/>
      </c>
      <c r="R74" s="184" t="str">
        <f t="shared" si="8"/>
        <v/>
      </c>
      <c r="S74" s="272" t="str">
        <f t="shared" si="9"/>
        <v/>
      </c>
    </row>
    <row r="75" spans="1:20" ht="16.5" x14ac:dyDescent="0.3">
      <c r="A75" s="181" t="s">
        <v>371</v>
      </c>
      <c r="B75" s="182">
        <v>432</v>
      </c>
      <c r="C75" s="183">
        <v>221</v>
      </c>
      <c r="D75" s="184">
        <f t="shared" si="0"/>
        <v>0.51157407407407407</v>
      </c>
      <c r="E75" s="182">
        <v>2016</v>
      </c>
      <c r="F75" s="183">
        <v>1667</v>
      </c>
      <c r="G75" s="185">
        <f t="shared" si="1"/>
        <v>0.82688492063492058</v>
      </c>
      <c r="H75" s="184">
        <f t="shared" si="2"/>
        <v>-0.7857142857142857</v>
      </c>
      <c r="I75" s="184">
        <f t="shared" si="3"/>
        <v>-0.86742651469706056</v>
      </c>
      <c r="J75" s="272">
        <f t="shared" si="4"/>
        <v>-0.31531084656084651</v>
      </c>
      <c r="K75" s="182">
        <v>12348</v>
      </c>
      <c r="L75" s="183">
        <v>10036</v>
      </c>
      <c r="M75" s="185">
        <f t="shared" si="5"/>
        <v>0.81276320051830253</v>
      </c>
      <c r="N75" s="182">
        <v>18144</v>
      </c>
      <c r="O75" s="183">
        <v>15730</v>
      </c>
      <c r="P75" s="185">
        <f t="shared" si="6"/>
        <v>0.86695326278659612</v>
      </c>
      <c r="Q75" s="184">
        <f t="shared" si="7"/>
        <v>-0.31944444444444442</v>
      </c>
      <c r="R75" s="184">
        <f t="shared" si="8"/>
        <v>-0.36198347107438011</v>
      </c>
      <c r="S75" s="272">
        <f t="shared" si="9"/>
        <v>-5.4190062268293593E-2</v>
      </c>
    </row>
    <row r="76" spans="1:20" ht="16.5" x14ac:dyDescent="0.3">
      <c r="A76" s="181" t="s">
        <v>629</v>
      </c>
      <c r="B76" s="182">
        <v>408</v>
      </c>
      <c r="C76" s="183">
        <v>0</v>
      </c>
      <c r="D76" s="184">
        <f t="shared" si="0"/>
        <v>0</v>
      </c>
      <c r="E76" s="182">
        <v>0</v>
      </c>
      <c r="F76" s="183">
        <v>0</v>
      </c>
      <c r="G76" s="185" t="str">
        <f t="shared" si="1"/>
        <v/>
      </c>
      <c r="H76" s="184" t="str">
        <f t="shared" si="2"/>
        <v/>
      </c>
      <c r="I76" s="184" t="str">
        <f t="shared" si="3"/>
        <v/>
      </c>
      <c r="J76" s="272" t="str">
        <f t="shared" si="4"/>
        <v/>
      </c>
      <c r="K76" s="182">
        <v>408</v>
      </c>
      <c r="L76" s="183">
        <v>0</v>
      </c>
      <c r="M76" s="185">
        <f t="shared" si="5"/>
        <v>0</v>
      </c>
      <c r="N76" s="182">
        <v>0</v>
      </c>
      <c r="O76" s="183">
        <v>0</v>
      </c>
      <c r="P76" s="185" t="str">
        <f t="shared" si="6"/>
        <v/>
      </c>
      <c r="Q76" s="184" t="str">
        <f t="shared" si="7"/>
        <v/>
      </c>
      <c r="R76" s="184" t="str">
        <f t="shared" si="8"/>
        <v/>
      </c>
      <c r="S76" s="272" t="str">
        <f t="shared" si="9"/>
        <v/>
      </c>
    </row>
    <row r="77" spans="1:20" ht="16.5" x14ac:dyDescent="0.3">
      <c r="A77" s="181" t="s">
        <v>630</v>
      </c>
      <c r="B77" s="182">
        <v>288</v>
      </c>
      <c r="C77" s="183">
        <v>84</v>
      </c>
      <c r="D77" s="184">
        <f t="shared" si="0"/>
        <v>0.29166666666666669</v>
      </c>
      <c r="E77" s="182">
        <v>0</v>
      </c>
      <c r="F77" s="183">
        <v>0</v>
      </c>
      <c r="G77" s="185" t="str">
        <f t="shared" si="1"/>
        <v/>
      </c>
      <c r="H77" s="184" t="str">
        <f t="shared" si="2"/>
        <v/>
      </c>
      <c r="I77" s="184" t="str">
        <f t="shared" si="3"/>
        <v/>
      </c>
      <c r="J77" s="272" t="str">
        <f t="shared" si="4"/>
        <v/>
      </c>
      <c r="K77" s="182">
        <v>288</v>
      </c>
      <c r="L77" s="183">
        <v>84</v>
      </c>
      <c r="M77" s="185">
        <f t="shared" si="5"/>
        <v>0.29166666666666669</v>
      </c>
      <c r="N77" s="182">
        <v>0</v>
      </c>
      <c r="O77" s="183">
        <v>0</v>
      </c>
      <c r="P77" s="185" t="str">
        <f t="shared" si="6"/>
        <v/>
      </c>
      <c r="Q77" s="184" t="str">
        <f t="shared" si="7"/>
        <v/>
      </c>
      <c r="R77" s="184" t="str">
        <f t="shared" si="8"/>
        <v/>
      </c>
      <c r="S77" s="272" t="str">
        <f t="shared" si="9"/>
        <v/>
      </c>
    </row>
    <row r="78" spans="1:20" ht="16.5" x14ac:dyDescent="0.3">
      <c r="A78" s="181" t="s">
        <v>631</v>
      </c>
      <c r="B78" s="182">
        <v>272</v>
      </c>
      <c r="C78" s="183">
        <v>0</v>
      </c>
      <c r="D78" s="184">
        <f t="shared" si="0"/>
        <v>0</v>
      </c>
      <c r="E78" s="182">
        <v>0</v>
      </c>
      <c r="F78" s="183">
        <v>0</v>
      </c>
      <c r="G78" s="185" t="str">
        <f t="shared" si="1"/>
        <v/>
      </c>
      <c r="H78" s="184" t="str">
        <f t="shared" si="2"/>
        <v/>
      </c>
      <c r="I78" s="184" t="str">
        <f t="shared" si="3"/>
        <v/>
      </c>
      <c r="J78" s="272" t="str">
        <f t="shared" si="4"/>
        <v/>
      </c>
      <c r="K78" s="182">
        <v>272</v>
      </c>
      <c r="L78" s="183">
        <v>0</v>
      </c>
      <c r="M78" s="185">
        <f t="shared" si="5"/>
        <v>0</v>
      </c>
      <c r="N78" s="182">
        <v>0</v>
      </c>
      <c r="O78" s="183">
        <v>0</v>
      </c>
      <c r="P78" s="185" t="str">
        <f t="shared" si="6"/>
        <v/>
      </c>
      <c r="Q78" s="184" t="str">
        <f t="shared" si="7"/>
        <v/>
      </c>
      <c r="R78" s="184" t="str">
        <f t="shared" si="8"/>
        <v/>
      </c>
      <c r="S78" s="272" t="str">
        <f t="shared" si="9"/>
        <v/>
      </c>
    </row>
    <row r="79" spans="1:20" ht="16.5" x14ac:dyDescent="0.3">
      <c r="A79" s="181" t="s">
        <v>632</v>
      </c>
      <c r="B79" s="182">
        <v>136</v>
      </c>
      <c r="C79" s="183">
        <v>0</v>
      </c>
      <c r="D79" s="184">
        <f t="shared" si="0"/>
        <v>0</v>
      </c>
      <c r="E79" s="182">
        <v>0</v>
      </c>
      <c r="F79" s="183">
        <v>0</v>
      </c>
      <c r="G79" s="185" t="str">
        <f t="shared" si="1"/>
        <v/>
      </c>
      <c r="H79" s="184" t="str">
        <f t="shared" si="2"/>
        <v/>
      </c>
      <c r="I79" s="184" t="str">
        <f t="shared" si="3"/>
        <v/>
      </c>
      <c r="J79" s="272" t="str">
        <f t="shared" si="4"/>
        <v/>
      </c>
      <c r="K79" s="182">
        <v>136</v>
      </c>
      <c r="L79" s="183">
        <v>0</v>
      </c>
      <c r="M79" s="185">
        <f t="shared" si="5"/>
        <v>0</v>
      </c>
      <c r="N79" s="182">
        <v>0</v>
      </c>
      <c r="O79" s="183">
        <v>0</v>
      </c>
      <c r="P79" s="185" t="str">
        <f t="shared" si="6"/>
        <v/>
      </c>
      <c r="Q79" s="184" t="str">
        <f t="shared" si="7"/>
        <v/>
      </c>
      <c r="R79" s="184" t="str">
        <f t="shared" si="8"/>
        <v/>
      </c>
      <c r="S79" s="272" t="str">
        <f t="shared" si="9"/>
        <v/>
      </c>
    </row>
    <row r="80" spans="1:20" ht="16.5" x14ac:dyDescent="0.3">
      <c r="A80" s="181" t="s">
        <v>580</v>
      </c>
      <c r="B80" s="182">
        <v>0</v>
      </c>
      <c r="C80" s="183">
        <v>0</v>
      </c>
      <c r="D80" s="184" t="str">
        <f t="shared" si="0"/>
        <v/>
      </c>
      <c r="E80" s="182">
        <v>0</v>
      </c>
      <c r="F80" s="183">
        <v>0</v>
      </c>
      <c r="G80" s="185" t="str">
        <f t="shared" si="1"/>
        <v/>
      </c>
      <c r="H80" s="184" t="str">
        <f t="shared" si="2"/>
        <v/>
      </c>
      <c r="I80" s="184" t="str">
        <f t="shared" si="3"/>
        <v/>
      </c>
      <c r="J80" s="272" t="str">
        <f t="shared" si="4"/>
        <v/>
      </c>
      <c r="K80" s="182">
        <v>0</v>
      </c>
      <c r="L80" s="183">
        <v>0</v>
      </c>
      <c r="M80" s="185" t="str">
        <f t="shared" si="5"/>
        <v/>
      </c>
      <c r="N80" s="182">
        <v>549</v>
      </c>
      <c r="O80" s="183">
        <v>318</v>
      </c>
      <c r="P80" s="185">
        <f t="shared" si="6"/>
        <v>0.57923497267759561</v>
      </c>
      <c r="Q80" s="184">
        <f t="shared" si="7"/>
        <v>-1</v>
      </c>
      <c r="R80" s="184">
        <f t="shared" si="8"/>
        <v>-1</v>
      </c>
      <c r="S80" s="272" t="str">
        <f t="shared" si="9"/>
        <v/>
      </c>
    </row>
    <row r="81" spans="1:20" ht="16.5" x14ac:dyDescent="0.3">
      <c r="A81" s="181" t="s">
        <v>568</v>
      </c>
      <c r="B81" s="182">
        <v>0</v>
      </c>
      <c r="C81" s="183">
        <v>0</v>
      </c>
      <c r="D81" s="184" t="str">
        <f t="shared" si="0"/>
        <v/>
      </c>
      <c r="E81" s="182">
        <v>0</v>
      </c>
      <c r="F81" s="183">
        <v>0</v>
      </c>
      <c r="G81" s="185" t="str">
        <f t="shared" si="1"/>
        <v/>
      </c>
      <c r="H81" s="184" t="str">
        <f t="shared" si="2"/>
        <v/>
      </c>
      <c r="I81" s="184" t="str">
        <f t="shared" si="3"/>
        <v/>
      </c>
      <c r="J81" s="272" t="str">
        <f t="shared" si="4"/>
        <v/>
      </c>
      <c r="K81" s="182">
        <v>0</v>
      </c>
      <c r="L81" s="183">
        <v>0</v>
      </c>
      <c r="M81" s="185" t="str">
        <f t="shared" si="5"/>
        <v/>
      </c>
      <c r="N81" s="182">
        <v>80</v>
      </c>
      <c r="O81" s="183">
        <v>14</v>
      </c>
      <c r="P81" s="185">
        <f t="shared" si="6"/>
        <v>0.17499999999999999</v>
      </c>
      <c r="Q81" s="184">
        <f t="shared" si="7"/>
        <v>-1</v>
      </c>
      <c r="R81" s="184">
        <f t="shared" si="8"/>
        <v>-1</v>
      </c>
      <c r="S81" s="272" t="str">
        <f t="shared" si="9"/>
        <v/>
      </c>
    </row>
    <row r="82" spans="1:20" ht="16.5" x14ac:dyDescent="0.3">
      <c r="A82" s="181" t="s">
        <v>567</v>
      </c>
      <c r="B82" s="182">
        <v>0</v>
      </c>
      <c r="C82" s="183">
        <v>0</v>
      </c>
      <c r="D82" s="184" t="str">
        <f t="shared" si="0"/>
        <v/>
      </c>
      <c r="E82" s="182">
        <v>0</v>
      </c>
      <c r="F82" s="183">
        <v>0</v>
      </c>
      <c r="G82" s="185" t="str">
        <f t="shared" si="1"/>
        <v/>
      </c>
      <c r="H82" s="184" t="str">
        <f t="shared" si="2"/>
        <v/>
      </c>
      <c r="I82" s="184" t="str">
        <f t="shared" si="3"/>
        <v/>
      </c>
      <c r="J82" s="272" t="str">
        <f t="shared" si="4"/>
        <v/>
      </c>
      <c r="K82" s="182">
        <v>258</v>
      </c>
      <c r="L82" s="183">
        <v>158</v>
      </c>
      <c r="M82" s="185">
        <f t="shared" si="5"/>
        <v>0.61240310077519378</v>
      </c>
      <c r="N82" s="182">
        <v>0</v>
      </c>
      <c r="O82" s="183">
        <v>0</v>
      </c>
      <c r="P82" s="185" t="str">
        <f t="shared" si="6"/>
        <v/>
      </c>
      <c r="Q82" s="184" t="str">
        <f t="shared" si="7"/>
        <v/>
      </c>
      <c r="R82" s="184" t="str">
        <f t="shared" si="8"/>
        <v/>
      </c>
      <c r="S82" s="272" t="str">
        <f t="shared" si="9"/>
        <v/>
      </c>
    </row>
    <row r="83" spans="1:20" ht="17.25" x14ac:dyDescent="0.3">
      <c r="A83" s="181" t="s">
        <v>571</v>
      </c>
      <c r="B83" s="182">
        <v>0</v>
      </c>
      <c r="C83" s="183">
        <v>0</v>
      </c>
      <c r="D83" s="184" t="str">
        <f t="shared" si="0"/>
        <v/>
      </c>
      <c r="E83" s="182">
        <v>0</v>
      </c>
      <c r="F83" s="183">
        <v>0</v>
      </c>
      <c r="G83" s="185" t="str">
        <f t="shared" si="1"/>
        <v/>
      </c>
      <c r="H83" s="184" t="str">
        <f t="shared" si="2"/>
        <v/>
      </c>
      <c r="I83" s="184" t="str">
        <f t="shared" si="3"/>
        <v/>
      </c>
      <c r="J83" s="272" t="str">
        <f t="shared" si="4"/>
        <v/>
      </c>
      <c r="K83" s="182">
        <v>0</v>
      </c>
      <c r="L83" s="183">
        <v>0</v>
      </c>
      <c r="M83" s="185" t="str">
        <f t="shared" si="5"/>
        <v/>
      </c>
      <c r="N83" s="182">
        <v>118</v>
      </c>
      <c r="O83" s="183">
        <v>55</v>
      </c>
      <c r="P83" s="185">
        <f t="shared" si="6"/>
        <v>0.46610169491525422</v>
      </c>
      <c r="Q83" s="184">
        <f t="shared" si="7"/>
        <v>-1</v>
      </c>
      <c r="R83" s="184">
        <f t="shared" si="8"/>
        <v>-1</v>
      </c>
      <c r="S83" s="272" t="str">
        <f t="shared" si="9"/>
        <v/>
      </c>
      <c r="T83" s="180"/>
    </row>
    <row r="84" spans="1:20" ht="16.5" x14ac:dyDescent="0.3">
      <c r="A84" s="181" t="s">
        <v>570</v>
      </c>
      <c r="B84" s="182">
        <v>0</v>
      </c>
      <c r="C84" s="183">
        <v>0</v>
      </c>
      <c r="D84" s="184" t="str">
        <f t="shared" si="0"/>
        <v/>
      </c>
      <c r="E84" s="182">
        <v>0</v>
      </c>
      <c r="F84" s="183">
        <v>0</v>
      </c>
      <c r="G84" s="185" t="str">
        <f t="shared" si="1"/>
        <v/>
      </c>
      <c r="H84" s="184" t="str">
        <f t="shared" si="2"/>
        <v/>
      </c>
      <c r="I84" s="184" t="str">
        <f t="shared" si="3"/>
        <v/>
      </c>
      <c r="J84" s="272" t="str">
        <f t="shared" si="4"/>
        <v/>
      </c>
      <c r="K84" s="182">
        <v>90</v>
      </c>
      <c r="L84" s="183">
        <v>73</v>
      </c>
      <c r="M84" s="185">
        <f t="shared" si="5"/>
        <v>0.81111111111111112</v>
      </c>
      <c r="N84" s="182">
        <v>0</v>
      </c>
      <c r="O84" s="183">
        <v>0</v>
      </c>
      <c r="P84" s="185" t="str">
        <f t="shared" si="6"/>
        <v/>
      </c>
      <c r="Q84" s="184" t="str">
        <f t="shared" si="7"/>
        <v/>
      </c>
      <c r="R84" s="184" t="str">
        <f t="shared" si="8"/>
        <v/>
      </c>
      <c r="S84" s="272" t="str">
        <f t="shared" si="9"/>
        <v/>
      </c>
    </row>
    <row r="85" spans="1:20" ht="16.5" x14ac:dyDescent="0.3">
      <c r="A85" s="181" t="s">
        <v>573</v>
      </c>
      <c r="B85" s="182">
        <v>0</v>
      </c>
      <c r="C85" s="183">
        <v>0</v>
      </c>
      <c r="D85" s="184" t="str">
        <f t="shared" ref="D85:D148" si="10">IFERROR(C85/B85,"")</f>
        <v/>
      </c>
      <c r="E85" s="182">
        <v>0</v>
      </c>
      <c r="F85" s="183">
        <v>0</v>
      </c>
      <c r="G85" s="185" t="str">
        <f t="shared" ref="G85:G148" si="11">IFERROR(F85/E85,"")</f>
        <v/>
      </c>
      <c r="H85" s="184" t="str">
        <f t="shared" ref="H85:H148" si="12">IFERROR(B85/E85-1,"")</f>
        <v/>
      </c>
      <c r="I85" s="184" t="str">
        <f t="shared" ref="I85:I148" si="13">IFERROR(C85/F85-1,"")</f>
        <v/>
      </c>
      <c r="J85" s="272" t="str">
        <f t="shared" ref="J85:J148" si="14">IFERROR(D85-G85,"")</f>
        <v/>
      </c>
      <c r="K85" s="182">
        <v>205</v>
      </c>
      <c r="L85" s="183">
        <v>87</v>
      </c>
      <c r="M85" s="185">
        <f t="shared" ref="M85:M148" si="15">IFERROR(L85/K85,"")</f>
        <v>0.42439024390243901</v>
      </c>
      <c r="N85" s="182">
        <v>0</v>
      </c>
      <c r="O85" s="183">
        <v>0</v>
      </c>
      <c r="P85" s="185" t="str">
        <f t="shared" ref="P85:P148" si="16">IFERROR(O85/N85,"")</f>
        <v/>
      </c>
      <c r="Q85" s="184" t="str">
        <f t="shared" ref="Q85:Q148" si="17">IFERROR(K85/N85-1,"")</f>
        <v/>
      </c>
      <c r="R85" s="184" t="str">
        <f t="shared" ref="R85:R148" si="18">IFERROR(L85/O85-1,"")</f>
        <v/>
      </c>
      <c r="S85" s="272" t="str">
        <f t="shared" ref="S85:S148" si="19">IFERROR(M85-P85,"")</f>
        <v/>
      </c>
    </row>
    <row r="86" spans="1:20" ht="16.5" x14ac:dyDescent="0.3">
      <c r="A86" s="181" t="s">
        <v>582</v>
      </c>
      <c r="B86" s="182">
        <v>0</v>
      </c>
      <c r="C86" s="183">
        <v>0</v>
      </c>
      <c r="D86" s="184" t="str">
        <f t="shared" si="10"/>
        <v/>
      </c>
      <c r="E86" s="182">
        <v>0</v>
      </c>
      <c r="F86" s="183">
        <v>0</v>
      </c>
      <c r="G86" s="185" t="str">
        <f t="shared" si="11"/>
        <v/>
      </c>
      <c r="H86" s="184" t="str">
        <f t="shared" si="12"/>
        <v/>
      </c>
      <c r="I86" s="184" t="str">
        <f t="shared" si="13"/>
        <v/>
      </c>
      <c r="J86" s="272" t="str">
        <f t="shared" si="14"/>
        <v/>
      </c>
      <c r="K86" s="182">
        <v>0</v>
      </c>
      <c r="L86" s="183">
        <v>0</v>
      </c>
      <c r="M86" s="185" t="str">
        <f t="shared" si="15"/>
        <v/>
      </c>
      <c r="N86" s="182">
        <v>520</v>
      </c>
      <c r="O86" s="183">
        <v>365</v>
      </c>
      <c r="P86" s="185">
        <f t="shared" si="16"/>
        <v>0.70192307692307687</v>
      </c>
      <c r="Q86" s="184">
        <f t="shared" si="17"/>
        <v>-1</v>
      </c>
      <c r="R86" s="184">
        <f t="shared" si="18"/>
        <v>-1</v>
      </c>
      <c r="S86" s="272" t="str">
        <f t="shared" si="19"/>
        <v/>
      </c>
    </row>
    <row r="87" spans="1:20" ht="16.5" x14ac:dyDescent="0.3">
      <c r="A87" s="181" t="s">
        <v>584</v>
      </c>
      <c r="B87" s="182">
        <v>0</v>
      </c>
      <c r="C87" s="183">
        <v>0</v>
      </c>
      <c r="D87" s="184" t="str">
        <f t="shared" si="10"/>
        <v/>
      </c>
      <c r="E87" s="182">
        <v>0</v>
      </c>
      <c r="F87" s="183">
        <v>0</v>
      </c>
      <c r="G87" s="185" t="str">
        <f t="shared" si="11"/>
        <v/>
      </c>
      <c r="H87" s="184" t="str">
        <f t="shared" si="12"/>
        <v/>
      </c>
      <c r="I87" s="184" t="str">
        <f t="shared" si="13"/>
        <v/>
      </c>
      <c r="J87" s="272" t="str">
        <f t="shared" si="14"/>
        <v/>
      </c>
      <c r="K87" s="182">
        <v>0</v>
      </c>
      <c r="L87" s="183">
        <v>0</v>
      </c>
      <c r="M87" s="185" t="str">
        <f t="shared" si="15"/>
        <v/>
      </c>
      <c r="N87" s="182">
        <v>140</v>
      </c>
      <c r="O87" s="183">
        <v>126</v>
      </c>
      <c r="P87" s="185">
        <f t="shared" si="16"/>
        <v>0.9</v>
      </c>
      <c r="Q87" s="184">
        <f t="shared" si="17"/>
        <v>-1</v>
      </c>
      <c r="R87" s="184">
        <f t="shared" si="18"/>
        <v>-1</v>
      </c>
      <c r="S87" s="272" t="str">
        <f t="shared" si="19"/>
        <v/>
      </c>
    </row>
    <row r="88" spans="1:20" ht="16.5" x14ac:dyDescent="0.3">
      <c r="A88" s="181" t="s">
        <v>440</v>
      </c>
      <c r="B88" s="182">
        <v>0</v>
      </c>
      <c r="C88" s="183">
        <v>0</v>
      </c>
      <c r="D88" s="184" t="str">
        <f t="shared" si="10"/>
        <v/>
      </c>
      <c r="E88" s="182">
        <v>1056</v>
      </c>
      <c r="F88" s="183">
        <v>692</v>
      </c>
      <c r="G88" s="185">
        <f t="shared" si="11"/>
        <v>0.65530303030303028</v>
      </c>
      <c r="H88" s="184">
        <f t="shared" si="12"/>
        <v>-1</v>
      </c>
      <c r="I88" s="184">
        <f t="shared" si="13"/>
        <v>-1</v>
      </c>
      <c r="J88" s="272" t="str">
        <f t="shared" si="14"/>
        <v/>
      </c>
      <c r="K88" s="182">
        <v>3552</v>
      </c>
      <c r="L88" s="183">
        <v>2795</v>
      </c>
      <c r="M88" s="185">
        <f t="shared" si="15"/>
        <v>0.78688063063063063</v>
      </c>
      <c r="N88" s="182">
        <v>11712</v>
      </c>
      <c r="O88" s="183">
        <v>8325</v>
      </c>
      <c r="P88" s="185">
        <f t="shared" si="16"/>
        <v>0.71080942622950816</v>
      </c>
      <c r="Q88" s="184">
        <f t="shared" si="17"/>
        <v>-0.69672131147540983</v>
      </c>
      <c r="R88" s="184">
        <f t="shared" si="18"/>
        <v>-0.66426426426426421</v>
      </c>
      <c r="S88" s="272">
        <f t="shared" si="19"/>
        <v>7.6071204401122472E-2</v>
      </c>
    </row>
    <row r="89" spans="1:20" ht="16.5" x14ac:dyDescent="0.3">
      <c r="A89" s="181" t="s">
        <v>572</v>
      </c>
      <c r="B89" s="182">
        <v>0</v>
      </c>
      <c r="C89" s="183">
        <v>0</v>
      </c>
      <c r="D89" s="184" t="str">
        <f t="shared" si="10"/>
        <v/>
      </c>
      <c r="E89" s="182">
        <v>0</v>
      </c>
      <c r="F89" s="183">
        <v>0</v>
      </c>
      <c r="G89" s="185" t="str">
        <f t="shared" si="11"/>
        <v/>
      </c>
      <c r="H89" s="184" t="str">
        <f t="shared" si="12"/>
        <v/>
      </c>
      <c r="I89" s="184" t="str">
        <f t="shared" si="13"/>
        <v/>
      </c>
      <c r="J89" s="272" t="str">
        <f t="shared" si="14"/>
        <v/>
      </c>
      <c r="K89" s="182">
        <v>290</v>
      </c>
      <c r="L89" s="183">
        <v>186</v>
      </c>
      <c r="M89" s="185">
        <f t="shared" si="15"/>
        <v>0.64137931034482754</v>
      </c>
      <c r="N89" s="182">
        <v>0</v>
      </c>
      <c r="O89" s="183">
        <v>0</v>
      </c>
      <c r="P89" s="185" t="str">
        <f t="shared" si="16"/>
        <v/>
      </c>
      <c r="Q89" s="184" t="str">
        <f t="shared" si="17"/>
        <v/>
      </c>
      <c r="R89" s="184" t="str">
        <f t="shared" si="18"/>
        <v/>
      </c>
      <c r="S89" s="272" t="str">
        <f t="shared" si="19"/>
        <v/>
      </c>
    </row>
    <row r="90" spans="1:20" ht="16.5" x14ac:dyDescent="0.3">
      <c r="A90" s="181" t="s">
        <v>581</v>
      </c>
      <c r="B90" s="182">
        <v>0</v>
      </c>
      <c r="C90" s="183">
        <v>0</v>
      </c>
      <c r="D90" s="184" t="str">
        <f t="shared" si="10"/>
        <v/>
      </c>
      <c r="E90" s="182">
        <v>0</v>
      </c>
      <c r="F90" s="183">
        <v>0</v>
      </c>
      <c r="G90" s="185" t="str">
        <f t="shared" si="11"/>
        <v/>
      </c>
      <c r="H90" s="184" t="str">
        <f t="shared" si="12"/>
        <v/>
      </c>
      <c r="I90" s="184" t="str">
        <f t="shared" si="13"/>
        <v/>
      </c>
      <c r="J90" s="272" t="str">
        <f t="shared" si="14"/>
        <v/>
      </c>
      <c r="K90" s="182">
        <v>0</v>
      </c>
      <c r="L90" s="183">
        <v>0</v>
      </c>
      <c r="M90" s="185" t="str">
        <f t="shared" si="15"/>
        <v/>
      </c>
      <c r="N90" s="182">
        <v>30</v>
      </c>
      <c r="O90" s="183">
        <v>3</v>
      </c>
      <c r="P90" s="185">
        <f t="shared" si="16"/>
        <v>0.1</v>
      </c>
      <c r="Q90" s="184">
        <f t="shared" si="17"/>
        <v>-1</v>
      </c>
      <c r="R90" s="184">
        <f t="shared" si="18"/>
        <v>-1</v>
      </c>
      <c r="S90" s="272" t="str">
        <f t="shared" si="19"/>
        <v/>
      </c>
    </row>
    <row r="91" spans="1:20" ht="16.5" x14ac:dyDescent="0.3">
      <c r="A91" s="181" t="s">
        <v>401</v>
      </c>
      <c r="B91" s="182">
        <v>0</v>
      </c>
      <c r="C91" s="183">
        <v>0</v>
      </c>
      <c r="D91" s="184" t="str">
        <f t="shared" si="10"/>
        <v/>
      </c>
      <c r="E91" s="182">
        <v>7353</v>
      </c>
      <c r="F91" s="183">
        <v>6299</v>
      </c>
      <c r="G91" s="185">
        <f t="shared" si="11"/>
        <v>0.856657146742826</v>
      </c>
      <c r="H91" s="184">
        <f t="shared" si="12"/>
        <v>-1</v>
      </c>
      <c r="I91" s="184">
        <f t="shared" si="13"/>
        <v>-1</v>
      </c>
      <c r="J91" s="272" t="str">
        <f t="shared" si="14"/>
        <v/>
      </c>
      <c r="K91" s="182">
        <v>13813</v>
      </c>
      <c r="L91" s="183">
        <v>10981</v>
      </c>
      <c r="M91" s="185">
        <f t="shared" si="15"/>
        <v>0.79497574748425393</v>
      </c>
      <c r="N91" s="182">
        <v>72437</v>
      </c>
      <c r="O91" s="183">
        <v>65539</v>
      </c>
      <c r="P91" s="185">
        <f t="shared" si="16"/>
        <v>0.90477242293303151</v>
      </c>
      <c r="Q91" s="184">
        <f t="shared" si="17"/>
        <v>-0.80931015917279847</v>
      </c>
      <c r="R91" s="184">
        <f t="shared" si="18"/>
        <v>-0.83245090709348635</v>
      </c>
      <c r="S91" s="272">
        <f t="shared" si="19"/>
        <v>-0.10979667544877758</v>
      </c>
    </row>
    <row r="92" spans="1:20" ht="16.5" x14ac:dyDescent="0.3">
      <c r="A92" s="181" t="s">
        <v>587</v>
      </c>
      <c r="B92" s="182">
        <v>0</v>
      </c>
      <c r="C92" s="183">
        <v>0</v>
      </c>
      <c r="D92" s="184" t="str">
        <f t="shared" si="10"/>
        <v/>
      </c>
      <c r="E92" s="182">
        <v>0</v>
      </c>
      <c r="F92" s="183">
        <v>0</v>
      </c>
      <c r="G92" s="185" t="str">
        <f t="shared" si="11"/>
        <v/>
      </c>
      <c r="H92" s="184" t="str">
        <f t="shared" si="12"/>
        <v/>
      </c>
      <c r="I92" s="184" t="str">
        <f t="shared" si="13"/>
        <v/>
      </c>
      <c r="J92" s="272" t="str">
        <f t="shared" si="14"/>
        <v/>
      </c>
      <c r="K92" s="182">
        <v>0</v>
      </c>
      <c r="L92" s="183">
        <v>0</v>
      </c>
      <c r="M92" s="185" t="str">
        <f t="shared" si="15"/>
        <v/>
      </c>
      <c r="N92" s="182">
        <v>118</v>
      </c>
      <c r="O92" s="183">
        <v>52</v>
      </c>
      <c r="P92" s="185">
        <f t="shared" si="16"/>
        <v>0.44067796610169491</v>
      </c>
      <c r="Q92" s="184">
        <f t="shared" si="17"/>
        <v>-1</v>
      </c>
      <c r="R92" s="184">
        <f t="shared" si="18"/>
        <v>-1</v>
      </c>
      <c r="S92" s="272" t="str">
        <f t="shared" si="19"/>
        <v/>
      </c>
    </row>
    <row r="93" spans="1:20" ht="16.5" x14ac:dyDescent="0.3">
      <c r="A93" s="181" t="s">
        <v>561</v>
      </c>
      <c r="B93" s="182">
        <v>0</v>
      </c>
      <c r="C93" s="183">
        <v>0</v>
      </c>
      <c r="D93" s="184" t="str">
        <f t="shared" si="10"/>
        <v/>
      </c>
      <c r="E93" s="182">
        <v>0</v>
      </c>
      <c r="F93" s="183">
        <v>0</v>
      </c>
      <c r="G93" s="185" t="str">
        <f t="shared" si="11"/>
        <v/>
      </c>
      <c r="H93" s="184" t="str">
        <f t="shared" si="12"/>
        <v/>
      </c>
      <c r="I93" s="184" t="str">
        <f t="shared" si="13"/>
        <v/>
      </c>
      <c r="J93" s="272" t="str">
        <f t="shared" si="14"/>
        <v/>
      </c>
      <c r="K93" s="182">
        <v>1540</v>
      </c>
      <c r="L93" s="183">
        <v>1287</v>
      </c>
      <c r="M93" s="185">
        <f t="shared" si="15"/>
        <v>0.83571428571428574</v>
      </c>
      <c r="N93" s="182">
        <v>0</v>
      </c>
      <c r="O93" s="183">
        <v>0</v>
      </c>
      <c r="P93" s="185" t="str">
        <f t="shared" si="16"/>
        <v/>
      </c>
      <c r="Q93" s="184" t="str">
        <f t="shared" si="17"/>
        <v/>
      </c>
      <c r="R93" s="184" t="str">
        <f t="shared" si="18"/>
        <v/>
      </c>
      <c r="S93" s="272" t="str">
        <f t="shared" si="19"/>
        <v/>
      </c>
    </row>
    <row r="94" spans="1:20" ht="16.5" x14ac:dyDescent="0.3">
      <c r="A94" s="181" t="s">
        <v>563</v>
      </c>
      <c r="B94" s="182">
        <v>0</v>
      </c>
      <c r="C94" s="183">
        <v>0</v>
      </c>
      <c r="D94" s="184" t="str">
        <f t="shared" si="10"/>
        <v/>
      </c>
      <c r="E94" s="182">
        <v>0</v>
      </c>
      <c r="F94" s="183">
        <v>0</v>
      </c>
      <c r="G94" s="185" t="str">
        <f t="shared" si="11"/>
        <v/>
      </c>
      <c r="H94" s="184" t="str">
        <f t="shared" si="12"/>
        <v/>
      </c>
      <c r="I94" s="184" t="str">
        <f t="shared" si="13"/>
        <v/>
      </c>
      <c r="J94" s="272" t="str">
        <f t="shared" si="14"/>
        <v/>
      </c>
      <c r="K94" s="182">
        <v>280</v>
      </c>
      <c r="L94" s="183">
        <v>239</v>
      </c>
      <c r="M94" s="185">
        <f t="shared" si="15"/>
        <v>0.85357142857142854</v>
      </c>
      <c r="N94" s="182">
        <v>0</v>
      </c>
      <c r="O94" s="183">
        <v>0</v>
      </c>
      <c r="P94" s="185" t="str">
        <f t="shared" si="16"/>
        <v/>
      </c>
      <c r="Q94" s="184" t="str">
        <f t="shared" si="17"/>
        <v/>
      </c>
      <c r="R94" s="184" t="str">
        <f t="shared" si="18"/>
        <v/>
      </c>
      <c r="S94" s="272" t="str">
        <f t="shared" si="19"/>
        <v/>
      </c>
    </row>
    <row r="95" spans="1:20" ht="16.5" x14ac:dyDescent="0.3">
      <c r="A95" s="181" t="s">
        <v>560</v>
      </c>
      <c r="B95" s="182">
        <v>0</v>
      </c>
      <c r="C95" s="183">
        <v>0</v>
      </c>
      <c r="D95" s="184" t="str">
        <f t="shared" si="10"/>
        <v/>
      </c>
      <c r="E95" s="182">
        <v>0</v>
      </c>
      <c r="F95" s="183">
        <v>0</v>
      </c>
      <c r="G95" s="185" t="str">
        <f t="shared" si="11"/>
        <v/>
      </c>
      <c r="H95" s="184" t="str">
        <f t="shared" si="12"/>
        <v/>
      </c>
      <c r="I95" s="184" t="str">
        <f t="shared" si="13"/>
        <v/>
      </c>
      <c r="J95" s="272" t="str">
        <f t="shared" si="14"/>
        <v/>
      </c>
      <c r="K95" s="182">
        <v>0</v>
      </c>
      <c r="L95" s="183">
        <v>0</v>
      </c>
      <c r="M95" s="185" t="str">
        <f t="shared" si="15"/>
        <v/>
      </c>
      <c r="N95" s="182">
        <v>774</v>
      </c>
      <c r="O95" s="183">
        <v>468</v>
      </c>
      <c r="P95" s="185">
        <f t="shared" si="16"/>
        <v>0.60465116279069764</v>
      </c>
      <c r="Q95" s="184">
        <f t="shared" si="17"/>
        <v>-1</v>
      </c>
      <c r="R95" s="184">
        <f t="shared" si="18"/>
        <v>-1</v>
      </c>
      <c r="S95" s="272" t="str">
        <f t="shared" si="19"/>
        <v/>
      </c>
    </row>
    <row r="96" spans="1:20" ht="16.5" x14ac:dyDescent="0.3">
      <c r="A96" s="181" t="s">
        <v>441</v>
      </c>
      <c r="B96" s="182">
        <v>0</v>
      </c>
      <c r="C96" s="183">
        <v>0</v>
      </c>
      <c r="D96" s="184" t="str">
        <f t="shared" si="10"/>
        <v/>
      </c>
      <c r="E96" s="182">
        <v>0</v>
      </c>
      <c r="F96" s="183">
        <v>0</v>
      </c>
      <c r="G96" s="185" t="str">
        <f t="shared" si="11"/>
        <v/>
      </c>
      <c r="H96" s="184" t="str">
        <f t="shared" si="12"/>
        <v/>
      </c>
      <c r="I96" s="184" t="str">
        <f t="shared" si="13"/>
        <v/>
      </c>
      <c r="J96" s="272" t="str">
        <f t="shared" si="14"/>
        <v/>
      </c>
      <c r="K96" s="182">
        <v>0</v>
      </c>
      <c r="L96" s="183">
        <v>0</v>
      </c>
      <c r="M96" s="185" t="str">
        <f t="shared" si="15"/>
        <v/>
      </c>
      <c r="N96" s="182">
        <v>881</v>
      </c>
      <c r="O96" s="183">
        <v>466</v>
      </c>
      <c r="P96" s="185">
        <f t="shared" si="16"/>
        <v>0.52894438138479005</v>
      </c>
      <c r="Q96" s="184">
        <f t="shared" si="17"/>
        <v>-1</v>
      </c>
      <c r="R96" s="184">
        <f t="shared" si="18"/>
        <v>-1</v>
      </c>
      <c r="S96" s="272" t="str">
        <f t="shared" si="19"/>
        <v/>
      </c>
    </row>
    <row r="97" spans="1:20" ht="16.5" x14ac:dyDescent="0.3">
      <c r="A97" s="181" t="s">
        <v>438</v>
      </c>
      <c r="B97" s="182">
        <v>0</v>
      </c>
      <c r="C97" s="183">
        <v>0</v>
      </c>
      <c r="D97" s="184" t="str">
        <f t="shared" si="10"/>
        <v/>
      </c>
      <c r="E97" s="182">
        <v>0</v>
      </c>
      <c r="F97" s="183">
        <v>0</v>
      </c>
      <c r="G97" s="185" t="str">
        <f t="shared" si="11"/>
        <v/>
      </c>
      <c r="H97" s="184" t="str">
        <f t="shared" si="12"/>
        <v/>
      </c>
      <c r="I97" s="184" t="str">
        <f t="shared" si="13"/>
        <v/>
      </c>
      <c r="J97" s="272" t="str">
        <f t="shared" si="14"/>
        <v/>
      </c>
      <c r="K97" s="182">
        <v>0</v>
      </c>
      <c r="L97" s="183">
        <v>0</v>
      </c>
      <c r="M97" s="185" t="str">
        <f t="shared" si="15"/>
        <v/>
      </c>
      <c r="N97" s="182">
        <v>8364</v>
      </c>
      <c r="O97" s="183">
        <v>5039</v>
      </c>
      <c r="P97" s="185">
        <f t="shared" si="16"/>
        <v>0.60246293639406978</v>
      </c>
      <c r="Q97" s="184">
        <f t="shared" si="17"/>
        <v>-1</v>
      </c>
      <c r="R97" s="184">
        <f t="shared" si="18"/>
        <v>-1</v>
      </c>
      <c r="S97" s="272" t="str">
        <f t="shared" si="19"/>
        <v/>
      </c>
    </row>
    <row r="98" spans="1:20" ht="16.5" x14ac:dyDescent="0.3">
      <c r="A98" s="181" t="s">
        <v>633</v>
      </c>
      <c r="B98" s="182">
        <v>0</v>
      </c>
      <c r="C98" s="183">
        <v>0</v>
      </c>
      <c r="D98" s="184" t="str">
        <f t="shared" si="10"/>
        <v/>
      </c>
      <c r="E98" s="182">
        <v>252</v>
      </c>
      <c r="F98" s="183">
        <v>221</v>
      </c>
      <c r="G98" s="185">
        <f t="shared" si="11"/>
        <v>0.87698412698412698</v>
      </c>
      <c r="H98" s="184">
        <f t="shared" si="12"/>
        <v>-1</v>
      </c>
      <c r="I98" s="184">
        <f t="shared" si="13"/>
        <v>-1</v>
      </c>
      <c r="J98" s="272" t="str">
        <f t="shared" si="14"/>
        <v/>
      </c>
      <c r="K98" s="182">
        <v>0</v>
      </c>
      <c r="L98" s="183">
        <v>0</v>
      </c>
      <c r="M98" s="185" t="str">
        <f t="shared" si="15"/>
        <v/>
      </c>
      <c r="N98" s="182">
        <v>252</v>
      </c>
      <c r="O98" s="183">
        <v>221</v>
      </c>
      <c r="P98" s="185">
        <f t="shared" si="16"/>
        <v>0.87698412698412698</v>
      </c>
      <c r="Q98" s="184">
        <f t="shared" si="17"/>
        <v>-1</v>
      </c>
      <c r="R98" s="184">
        <f t="shared" si="18"/>
        <v>-1</v>
      </c>
      <c r="S98" s="272" t="str">
        <f t="shared" si="19"/>
        <v/>
      </c>
    </row>
    <row r="99" spans="1:20" ht="16.5" x14ac:dyDescent="0.3">
      <c r="A99" s="181" t="s">
        <v>402</v>
      </c>
      <c r="B99" s="182">
        <v>0</v>
      </c>
      <c r="C99" s="183">
        <v>0</v>
      </c>
      <c r="D99" s="184" t="str">
        <f t="shared" si="10"/>
        <v/>
      </c>
      <c r="E99" s="182">
        <v>0</v>
      </c>
      <c r="F99" s="183">
        <v>0</v>
      </c>
      <c r="G99" s="185" t="str">
        <f t="shared" si="11"/>
        <v/>
      </c>
      <c r="H99" s="184" t="str">
        <f t="shared" si="12"/>
        <v/>
      </c>
      <c r="I99" s="184" t="str">
        <f t="shared" si="13"/>
        <v/>
      </c>
      <c r="J99" s="272" t="str">
        <f t="shared" si="14"/>
        <v/>
      </c>
      <c r="K99" s="182">
        <v>12</v>
      </c>
      <c r="L99" s="183">
        <v>0</v>
      </c>
      <c r="M99" s="185">
        <f t="shared" si="15"/>
        <v>0</v>
      </c>
      <c r="N99" s="182">
        <v>0</v>
      </c>
      <c r="O99" s="183">
        <v>0</v>
      </c>
      <c r="P99" s="185" t="str">
        <f t="shared" si="16"/>
        <v/>
      </c>
      <c r="Q99" s="184" t="str">
        <f t="shared" si="17"/>
        <v/>
      </c>
      <c r="R99" s="184" t="str">
        <f t="shared" si="18"/>
        <v/>
      </c>
      <c r="S99" s="272" t="str">
        <f t="shared" si="19"/>
        <v/>
      </c>
    </row>
    <row r="100" spans="1:20" ht="16.5" x14ac:dyDescent="0.3">
      <c r="A100" s="181" t="s">
        <v>439</v>
      </c>
      <c r="B100" s="182">
        <v>0</v>
      </c>
      <c r="C100" s="183">
        <v>0</v>
      </c>
      <c r="D100" s="184" t="str">
        <f t="shared" si="10"/>
        <v/>
      </c>
      <c r="E100" s="182">
        <v>1056</v>
      </c>
      <c r="F100" s="183">
        <v>516</v>
      </c>
      <c r="G100" s="185">
        <f t="shared" si="11"/>
        <v>0.48863636363636365</v>
      </c>
      <c r="H100" s="184">
        <f t="shared" si="12"/>
        <v>-1</v>
      </c>
      <c r="I100" s="184">
        <f t="shared" si="13"/>
        <v>-1</v>
      </c>
      <c r="J100" s="272" t="str">
        <f t="shared" si="14"/>
        <v/>
      </c>
      <c r="K100" s="182">
        <v>3024</v>
      </c>
      <c r="L100" s="183">
        <v>2310</v>
      </c>
      <c r="M100" s="185">
        <f t="shared" si="15"/>
        <v>0.76388888888888884</v>
      </c>
      <c r="N100" s="182">
        <v>11388</v>
      </c>
      <c r="O100" s="183">
        <v>6791</v>
      </c>
      <c r="P100" s="185">
        <f t="shared" si="16"/>
        <v>0.59632946961714084</v>
      </c>
      <c r="Q100" s="184">
        <f t="shared" si="17"/>
        <v>-0.73445732349841941</v>
      </c>
      <c r="R100" s="184">
        <f t="shared" si="18"/>
        <v>-0.65984391105875417</v>
      </c>
      <c r="S100" s="272">
        <f t="shared" si="19"/>
        <v>0.167559419271748</v>
      </c>
    </row>
    <row r="101" spans="1:20" ht="16.5" x14ac:dyDescent="0.3">
      <c r="A101" s="181" t="s">
        <v>574</v>
      </c>
      <c r="B101" s="182">
        <v>0</v>
      </c>
      <c r="C101" s="183">
        <v>0</v>
      </c>
      <c r="D101" s="184" t="str">
        <f t="shared" si="10"/>
        <v/>
      </c>
      <c r="E101" s="182">
        <v>0</v>
      </c>
      <c r="F101" s="183">
        <v>0</v>
      </c>
      <c r="G101" s="185" t="str">
        <f t="shared" si="11"/>
        <v/>
      </c>
      <c r="H101" s="184" t="str">
        <f t="shared" si="12"/>
        <v/>
      </c>
      <c r="I101" s="184" t="str">
        <f t="shared" si="13"/>
        <v/>
      </c>
      <c r="J101" s="272" t="str">
        <f t="shared" si="14"/>
        <v/>
      </c>
      <c r="K101" s="182">
        <v>256</v>
      </c>
      <c r="L101" s="183">
        <v>123</v>
      </c>
      <c r="M101" s="185">
        <f t="shared" si="15"/>
        <v>0.48046875</v>
      </c>
      <c r="N101" s="182">
        <v>0</v>
      </c>
      <c r="O101" s="183">
        <v>0</v>
      </c>
      <c r="P101" s="185" t="str">
        <f t="shared" si="16"/>
        <v/>
      </c>
      <c r="Q101" s="184" t="str">
        <f t="shared" si="17"/>
        <v/>
      </c>
      <c r="R101" s="184" t="str">
        <f t="shared" si="18"/>
        <v/>
      </c>
      <c r="S101" s="272" t="str">
        <f t="shared" si="19"/>
        <v/>
      </c>
    </row>
    <row r="102" spans="1:20" ht="16.5" x14ac:dyDescent="0.3">
      <c r="A102" s="181" t="s">
        <v>590</v>
      </c>
      <c r="B102" s="182">
        <v>0</v>
      </c>
      <c r="C102" s="183">
        <v>0</v>
      </c>
      <c r="D102" s="184" t="str">
        <f t="shared" si="10"/>
        <v/>
      </c>
      <c r="E102" s="182">
        <v>0</v>
      </c>
      <c r="F102" s="183">
        <v>0</v>
      </c>
      <c r="G102" s="185" t="str">
        <f t="shared" si="11"/>
        <v/>
      </c>
      <c r="H102" s="184" t="str">
        <f t="shared" si="12"/>
        <v/>
      </c>
      <c r="I102" s="184" t="str">
        <f t="shared" si="13"/>
        <v/>
      </c>
      <c r="J102" s="272" t="str">
        <f t="shared" si="14"/>
        <v/>
      </c>
      <c r="K102" s="182">
        <v>0</v>
      </c>
      <c r="L102" s="183">
        <v>0</v>
      </c>
      <c r="M102" s="185" t="str">
        <f t="shared" si="15"/>
        <v/>
      </c>
      <c r="N102" s="182">
        <v>160</v>
      </c>
      <c r="O102" s="183">
        <v>84</v>
      </c>
      <c r="P102" s="185">
        <f t="shared" si="16"/>
        <v>0.52500000000000002</v>
      </c>
      <c r="Q102" s="184">
        <f t="shared" si="17"/>
        <v>-1</v>
      </c>
      <c r="R102" s="184">
        <f t="shared" si="18"/>
        <v>-1</v>
      </c>
      <c r="S102" s="272" t="str">
        <f t="shared" si="19"/>
        <v/>
      </c>
    </row>
    <row r="103" spans="1:20" ht="16.5" x14ac:dyDescent="0.3">
      <c r="A103" s="181" t="s">
        <v>400</v>
      </c>
      <c r="B103" s="182">
        <v>0</v>
      </c>
      <c r="C103" s="183">
        <v>0</v>
      </c>
      <c r="D103" s="184" t="str">
        <f t="shared" si="10"/>
        <v/>
      </c>
      <c r="E103" s="182">
        <v>0</v>
      </c>
      <c r="F103" s="183">
        <v>0</v>
      </c>
      <c r="G103" s="185" t="str">
        <f t="shared" si="11"/>
        <v/>
      </c>
      <c r="H103" s="184" t="str">
        <f t="shared" si="12"/>
        <v/>
      </c>
      <c r="I103" s="184" t="str">
        <f t="shared" si="13"/>
        <v/>
      </c>
      <c r="J103" s="272" t="str">
        <f t="shared" si="14"/>
        <v/>
      </c>
      <c r="K103" s="182">
        <v>258</v>
      </c>
      <c r="L103" s="183">
        <v>0</v>
      </c>
      <c r="M103" s="185">
        <f t="shared" si="15"/>
        <v>0</v>
      </c>
      <c r="N103" s="182">
        <v>390</v>
      </c>
      <c r="O103" s="183">
        <v>189</v>
      </c>
      <c r="P103" s="185">
        <f t="shared" si="16"/>
        <v>0.48461538461538461</v>
      </c>
      <c r="Q103" s="184">
        <f t="shared" si="17"/>
        <v>-0.33846153846153848</v>
      </c>
      <c r="R103" s="184">
        <f t="shared" si="18"/>
        <v>-1</v>
      </c>
      <c r="S103" s="272">
        <f t="shared" si="19"/>
        <v>-0.48461538461538461</v>
      </c>
    </row>
    <row r="104" spans="1:20" ht="16.5" x14ac:dyDescent="0.3">
      <c r="A104" s="181" t="s">
        <v>589</v>
      </c>
      <c r="B104" s="182">
        <v>0</v>
      </c>
      <c r="C104" s="183">
        <v>0</v>
      </c>
      <c r="D104" s="184" t="str">
        <f t="shared" si="10"/>
        <v/>
      </c>
      <c r="E104" s="182">
        <v>0</v>
      </c>
      <c r="F104" s="183">
        <v>0</v>
      </c>
      <c r="G104" s="185" t="str">
        <f t="shared" si="11"/>
        <v/>
      </c>
      <c r="H104" s="184" t="str">
        <f t="shared" si="12"/>
        <v/>
      </c>
      <c r="I104" s="184" t="str">
        <f t="shared" si="13"/>
        <v/>
      </c>
      <c r="J104" s="272" t="str">
        <f t="shared" si="14"/>
        <v/>
      </c>
      <c r="K104" s="182">
        <v>0</v>
      </c>
      <c r="L104" s="183">
        <v>0</v>
      </c>
      <c r="M104" s="185" t="str">
        <f t="shared" si="15"/>
        <v/>
      </c>
      <c r="N104" s="182">
        <v>240</v>
      </c>
      <c r="O104" s="183">
        <v>148</v>
      </c>
      <c r="P104" s="185">
        <f t="shared" si="16"/>
        <v>0.6166666666666667</v>
      </c>
      <c r="Q104" s="184">
        <f t="shared" si="17"/>
        <v>-1</v>
      </c>
      <c r="R104" s="184">
        <f t="shared" si="18"/>
        <v>-1</v>
      </c>
      <c r="S104" s="272" t="str">
        <f t="shared" si="19"/>
        <v/>
      </c>
    </row>
    <row r="105" spans="1:20" ht="17.25" x14ac:dyDescent="0.3">
      <c r="A105" s="181" t="s">
        <v>219</v>
      </c>
      <c r="B105" s="182">
        <v>0</v>
      </c>
      <c r="C105" s="183">
        <v>0</v>
      </c>
      <c r="D105" s="184" t="str">
        <f t="shared" si="10"/>
        <v/>
      </c>
      <c r="E105" s="182">
        <v>0</v>
      </c>
      <c r="F105" s="183">
        <v>0</v>
      </c>
      <c r="G105" s="185" t="str">
        <f t="shared" si="11"/>
        <v/>
      </c>
      <c r="H105" s="184" t="str">
        <f t="shared" si="12"/>
        <v/>
      </c>
      <c r="I105" s="184" t="str">
        <f t="shared" si="13"/>
        <v/>
      </c>
      <c r="J105" s="272" t="str">
        <f t="shared" si="14"/>
        <v/>
      </c>
      <c r="K105" s="182">
        <v>11400</v>
      </c>
      <c r="L105" s="183">
        <v>2168</v>
      </c>
      <c r="M105" s="185">
        <f t="shared" si="15"/>
        <v>0.19017543859649122</v>
      </c>
      <c r="N105" s="182">
        <v>120</v>
      </c>
      <c r="O105" s="183">
        <v>54</v>
      </c>
      <c r="P105" s="185">
        <f t="shared" si="16"/>
        <v>0.45</v>
      </c>
      <c r="Q105" s="184">
        <f t="shared" si="17"/>
        <v>94</v>
      </c>
      <c r="R105" s="184">
        <f t="shared" si="18"/>
        <v>39.148148148148145</v>
      </c>
      <c r="S105" s="272">
        <f t="shared" si="19"/>
        <v>-0.25982456140350879</v>
      </c>
      <c r="T105" s="180"/>
    </row>
    <row r="106" spans="1:20" ht="16.5" x14ac:dyDescent="0.3">
      <c r="A106" s="181" t="s">
        <v>577</v>
      </c>
      <c r="B106" s="182">
        <v>0</v>
      </c>
      <c r="C106" s="183">
        <v>0</v>
      </c>
      <c r="D106" s="184" t="str">
        <f t="shared" si="10"/>
        <v/>
      </c>
      <c r="E106" s="182">
        <v>0</v>
      </c>
      <c r="F106" s="183">
        <v>0</v>
      </c>
      <c r="G106" s="185" t="str">
        <f t="shared" si="11"/>
        <v/>
      </c>
      <c r="H106" s="184" t="str">
        <f t="shared" si="12"/>
        <v/>
      </c>
      <c r="I106" s="184" t="str">
        <f t="shared" si="13"/>
        <v/>
      </c>
      <c r="J106" s="272" t="str">
        <f t="shared" si="14"/>
        <v/>
      </c>
      <c r="K106" s="182">
        <v>80</v>
      </c>
      <c r="L106" s="183">
        <v>79</v>
      </c>
      <c r="M106" s="185">
        <f t="shared" si="15"/>
        <v>0.98750000000000004</v>
      </c>
      <c r="N106" s="182">
        <v>0</v>
      </c>
      <c r="O106" s="183">
        <v>0</v>
      </c>
      <c r="P106" s="185" t="str">
        <f t="shared" si="16"/>
        <v/>
      </c>
      <c r="Q106" s="184" t="str">
        <f t="shared" si="17"/>
        <v/>
      </c>
      <c r="R106" s="184" t="str">
        <f t="shared" si="18"/>
        <v/>
      </c>
      <c r="S106" s="272" t="str">
        <f t="shared" si="19"/>
        <v/>
      </c>
    </row>
    <row r="107" spans="1:20" ht="16.5" x14ac:dyDescent="0.3">
      <c r="A107" s="181" t="s">
        <v>579</v>
      </c>
      <c r="B107" s="182">
        <v>0</v>
      </c>
      <c r="C107" s="183">
        <v>0</v>
      </c>
      <c r="D107" s="184" t="str">
        <f t="shared" si="10"/>
        <v/>
      </c>
      <c r="E107" s="182">
        <v>0</v>
      </c>
      <c r="F107" s="183">
        <v>0</v>
      </c>
      <c r="G107" s="185" t="str">
        <f t="shared" si="11"/>
        <v/>
      </c>
      <c r="H107" s="184" t="str">
        <f t="shared" si="12"/>
        <v/>
      </c>
      <c r="I107" s="184" t="str">
        <f t="shared" si="13"/>
        <v/>
      </c>
      <c r="J107" s="272" t="str">
        <f t="shared" si="14"/>
        <v/>
      </c>
      <c r="K107" s="182">
        <v>0</v>
      </c>
      <c r="L107" s="183">
        <v>0</v>
      </c>
      <c r="M107" s="185" t="str">
        <f t="shared" si="15"/>
        <v/>
      </c>
      <c r="N107" s="182">
        <v>5472</v>
      </c>
      <c r="O107" s="183">
        <v>4735</v>
      </c>
      <c r="P107" s="185">
        <f t="shared" si="16"/>
        <v>0.86531432748538006</v>
      </c>
      <c r="Q107" s="184">
        <f t="shared" si="17"/>
        <v>-1</v>
      </c>
      <c r="R107" s="184">
        <f t="shared" si="18"/>
        <v>-1</v>
      </c>
      <c r="S107" s="272" t="str">
        <f t="shared" si="19"/>
        <v/>
      </c>
    </row>
    <row r="108" spans="1:20" ht="16.5" x14ac:dyDescent="0.3">
      <c r="A108" s="181" t="s">
        <v>578</v>
      </c>
      <c r="B108" s="182">
        <v>0</v>
      </c>
      <c r="C108" s="183">
        <v>0</v>
      </c>
      <c r="D108" s="184" t="str">
        <f t="shared" si="10"/>
        <v/>
      </c>
      <c r="E108" s="182">
        <v>0</v>
      </c>
      <c r="F108" s="183">
        <v>0</v>
      </c>
      <c r="G108" s="185" t="str">
        <f t="shared" si="11"/>
        <v/>
      </c>
      <c r="H108" s="184" t="str">
        <f t="shared" si="12"/>
        <v/>
      </c>
      <c r="I108" s="184" t="str">
        <f t="shared" si="13"/>
        <v/>
      </c>
      <c r="J108" s="272" t="str">
        <f t="shared" si="14"/>
        <v/>
      </c>
      <c r="K108" s="182">
        <v>0</v>
      </c>
      <c r="L108" s="183">
        <v>0</v>
      </c>
      <c r="M108" s="185" t="str">
        <f t="shared" si="15"/>
        <v/>
      </c>
      <c r="N108" s="182">
        <v>240</v>
      </c>
      <c r="O108" s="183">
        <v>181</v>
      </c>
      <c r="P108" s="185">
        <f t="shared" si="16"/>
        <v>0.75416666666666665</v>
      </c>
      <c r="Q108" s="184">
        <f t="shared" si="17"/>
        <v>-1</v>
      </c>
      <c r="R108" s="184">
        <f t="shared" si="18"/>
        <v>-1</v>
      </c>
      <c r="S108" s="272" t="str">
        <f t="shared" si="19"/>
        <v/>
      </c>
    </row>
    <row r="109" spans="1:20" ht="16.5" x14ac:dyDescent="0.3">
      <c r="A109" s="181" t="s">
        <v>437</v>
      </c>
      <c r="B109" s="182">
        <v>0</v>
      </c>
      <c r="C109" s="183">
        <v>0</v>
      </c>
      <c r="D109" s="184" t="str">
        <f t="shared" si="10"/>
        <v/>
      </c>
      <c r="E109" s="182">
        <v>0</v>
      </c>
      <c r="F109" s="183">
        <v>0</v>
      </c>
      <c r="G109" s="185" t="str">
        <f t="shared" si="11"/>
        <v/>
      </c>
      <c r="H109" s="184" t="str">
        <f t="shared" si="12"/>
        <v/>
      </c>
      <c r="I109" s="184" t="str">
        <f t="shared" si="13"/>
        <v/>
      </c>
      <c r="J109" s="272" t="str">
        <f t="shared" si="14"/>
        <v/>
      </c>
      <c r="K109" s="182">
        <v>700</v>
      </c>
      <c r="L109" s="183">
        <v>336</v>
      </c>
      <c r="M109" s="185">
        <f t="shared" si="15"/>
        <v>0.48</v>
      </c>
      <c r="N109" s="182">
        <v>6352</v>
      </c>
      <c r="O109" s="183">
        <v>4367</v>
      </c>
      <c r="P109" s="185">
        <f t="shared" si="16"/>
        <v>0.6875</v>
      </c>
      <c r="Q109" s="184">
        <f t="shared" si="17"/>
        <v>-0.88979848866498745</v>
      </c>
      <c r="R109" s="184">
        <f t="shared" si="18"/>
        <v>-0.92305930844973672</v>
      </c>
      <c r="S109" s="272">
        <f t="shared" si="19"/>
        <v>-0.20750000000000002</v>
      </c>
    </row>
    <row r="110" spans="1:20" ht="16.5" x14ac:dyDescent="0.3">
      <c r="A110" s="181" t="s">
        <v>565</v>
      </c>
      <c r="B110" s="182">
        <v>0</v>
      </c>
      <c r="C110" s="183">
        <v>0</v>
      </c>
      <c r="D110" s="184" t="str">
        <f t="shared" si="10"/>
        <v/>
      </c>
      <c r="E110" s="182">
        <v>0</v>
      </c>
      <c r="F110" s="183">
        <v>0</v>
      </c>
      <c r="G110" s="185" t="str">
        <f t="shared" si="11"/>
        <v/>
      </c>
      <c r="H110" s="184" t="str">
        <f t="shared" si="12"/>
        <v/>
      </c>
      <c r="I110" s="184" t="str">
        <f t="shared" si="13"/>
        <v/>
      </c>
      <c r="J110" s="272" t="str">
        <f t="shared" si="14"/>
        <v/>
      </c>
      <c r="K110" s="182">
        <v>174</v>
      </c>
      <c r="L110" s="183">
        <v>124</v>
      </c>
      <c r="M110" s="185">
        <f t="shared" si="15"/>
        <v>0.71264367816091956</v>
      </c>
      <c r="N110" s="182">
        <v>0</v>
      </c>
      <c r="O110" s="183">
        <v>0</v>
      </c>
      <c r="P110" s="185" t="str">
        <f t="shared" si="16"/>
        <v/>
      </c>
      <c r="Q110" s="184" t="str">
        <f t="shared" si="17"/>
        <v/>
      </c>
      <c r="R110" s="184" t="str">
        <f t="shared" si="18"/>
        <v/>
      </c>
      <c r="S110" s="272" t="str">
        <f t="shared" si="19"/>
        <v/>
      </c>
    </row>
    <row r="111" spans="1:20" ht="16.5" x14ac:dyDescent="0.3">
      <c r="A111" s="181" t="s">
        <v>569</v>
      </c>
      <c r="B111" s="182">
        <v>0</v>
      </c>
      <c r="C111" s="183">
        <v>0</v>
      </c>
      <c r="D111" s="184" t="str">
        <f t="shared" si="10"/>
        <v/>
      </c>
      <c r="E111" s="182">
        <v>0</v>
      </c>
      <c r="F111" s="183">
        <v>0</v>
      </c>
      <c r="G111" s="185" t="str">
        <f t="shared" si="11"/>
        <v/>
      </c>
      <c r="H111" s="184" t="str">
        <f t="shared" si="12"/>
        <v/>
      </c>
      <c r="I111" s="184" t="str">
        <f t="shared" si="13"/>
        <v/>
      </c>
      <c r="J111" s="272" t="str">
        <f t="shared" si="14"/>
        <v/>
      </c>
      <c r="K111" s="182">
        <v>180</v>
      </c>
      <c r="L111" s="183">
        <v>116</v>
      </c>
      <c r="M111" s="185">
        <f t="shared" si="15"/>
        <v>0.64444444444444449</v>
      </c>
      <c r="N111" s="182">
        <v>0</v>
      </c>
      <c r="O111" s="183">
        <v>0</v>
      </c>
      <c r="P111" s="185" t="str">
        <f t="shared" si="16"/>
        <v/>
      </c>
      <c r="Q111" s="184" t="str">
        <f t="shared" si="17"/>
        <v/>
      </c>
      <c r="R111" s="184" t="str">
        <f t="shared" si="18"/>
        <v/>
      </c>
      <c r="S111" s="272" t="str">
        <f t="shared" si="19"/>
        <v/>
      </c>
    </row>
    <row r="112" spans="1:20" ht="16.5" x14ac:dyDescent="0.3">
      <c r="A112" s="181" t="s">
        <v>564</v>
      </c>
      <c r="B112" s="182">
        <v>0</v>
      </c>
      <c r="C112" s="183">
        <v>0</v>
      </c>
      <c r="D112" s="184" t="str">
        <f t="shared" si="10"/>
        <v/>
      </c>
      <c r="E112" s="182">
        <v>0</v>
      </c>
      <c r="F112" s="183">
        <v>0</v>
      </c>
      <c r="G112" s="185" t="str">
        <f t="shared" si="11"/>
        <v/>
      </c>
      <c r="H112" s="184" t="str">
        <f t="shared" si="12"/>
        <v/>
      </c>
      <c r="I112" s="184" t="str">
        <f t="shared" si="13"/>
        <v/>
      </c>
      <c r="J112" s="272" t="str">
        <f t="shared" si="14"/>
        <v/>
      </c>
      <c r="K112" s="182">
        <v>0</v>
      </c>
      <c r="L112" s="183">
        <v>0</v>
      </c>
      <c r="M112" s="185" t="str">
        <f t="shared" si="15"/>
        <v/>
      </c>
      <c r="N112" s="182">
        <v>50</v>
      </c>
      <c r="O112" s="183">
        <v>30</v>
      </c>
      <c r="P112" s="185">
        <f t="shared" si="16"/>
        <v>0.6</v>
      </c>
      <c r="Q112" s="184">
        <f t="shared" si="17"/>
        <v>-1</v>
      </c>
      <c r="R112" s="184">
        <f t="shared" si="18"/>
        <v>-1</v>
      </c>
      <c r="S112" s="272" t="str">
        <f t="shared" si="19"/>
        <v/>
      </c>
    </row>
    <row r="113" spans="1:19" ht="16.5" x14ac:dyDescent="0.3">
      <c r="A113" s="181" t="s">
        <v>585</v>
      </c>
      <c r="B113" s="182">
        <v>0</v>
      </c>
      <c r="C113" s="183">
        <v>0</v>
      </c>
      <c r="D113" s="184" t="str">
        <f t="shared" si="10"/>
        <v/>
      </c>
      <c r="E113" s="182">
        <v>0</v>
      </c>
      <c r="F113" s="183">
        <v>0</v>
      </c>
      <c r="G113" s="185" t="str">
        <f t="shared" si="11"/>
        <v/>
      </c>
      <c r="H113" s="184" t="str">
        <f t="shared" si="12"/>
        <v/>
      </c>
      <c r="I113" s="184" t="str">
        <f t="shared" si="13"/>
        <v/>
      </c>
      <c r="J113" s="272" t="str">
        <f t="shared" si="14"/>
        <v/>
      </c>
      <c r="K113" s="182">
        <v>1350</v>
      </c>
      <c r="L113" s="183">
        <v>1048</v>
      </c>
      <c r="M113" s="185">
        <f t="shared" si="15"/>
        <v>0.77629629629629626</v>
      </c>
      <c r="N113" s="182">
        <v>1920</v>
      </c>
      <c r="O113" s="183">
        <v>770</v>
      </c>
      <c r="P113" s="185">
        <f t="shared" si="16"/>
        <v>0.40104166666666669</v>
      </c>
      <c r="Q113" s="184">
        <f t="shared" si="17"/>
        <v>-0.296875</v>
      </c>
      <c r="R113" s="184">
        <f t="shared" si="18"/>
        <v>0.36103896103896105</v>
      </c>
      <c r="S113" s="272">
        <f t="shared" si="19"/>
        <v>0.37525462962962958</v>
      </c>
    </row>
    <row r="114" spans="1:19" ht="16.5" x14ac:dyDescent="0.3">
      <c r="A114" s="181" t="s">
        <v>586</v>
      </c>
      <c r="B114" s="182">
        <v>0</v>
      </c>
      <c r="C114" s="183">
        <v>0</v>
      </c>
      <c r="D114" s="184" t="str">
        <f t="shared" si="10"/>
        <v/>
      </c>
      <c r="E114" s="182">
        <v>0</v>
      </c>
      <c r="F114" s="183">
        <v>0</v>
      </c>
      <c r="G114" s="185" t="str">
        <f t="shared" si="11"/>
        <v/>
      </c>
      <c r="H114" s="184" t="str">
        <f t="shared" si="12"/>
        <v/>
      </c>
      <c r="I114" s="184" t="str">
        <f t="shared" si="13"/>
        <v/>
      </c>
      <c r="J114" s="272" t="str">
        <f t="shared" si="14"/>
        <v/>
      </c>
      <c r="K114" s="182">
        <v>0</v>
      </c>
      <c r="L114" s="183">
        <v>0</v>
      </c>
      <c r="M114" s="185" t="str">
        <f t="shared" si="15"/>
        <v/>
      </c>
      <c r="N114" s="182">
        <v>225</v>
      </c>
      <c r="O114" s="183">
        <v>91</v>
      </c>
      <c r="P114" s="185">
        <f t="shared" si="16"/>
        <v>0.40444444444444444</v>
      </c>
      <c r="Q114" s="184">
        <f t="shared" si="17"/>
        <v>-1</v>
      </c>
      <c r="R114" s="184">
        <f t="shared" si="18"/>
        <v>-1</v>
      </c>
      <c r="S114" s="272" t="str">
        <f t="shared" si="19"/>
        <v/>
      </c>
    </row>
    <row r="115" spans="1:19" ht="16.5" x14ac:dyDescent="0.3">
      <c r="A115" s="181" t="s">
        <v>562</v>
      </c>
      <c r="B115" s="182">
        <v>0</v>
      </c>
      <c r="C115" s="183">
        <v>0</v>
      </c>
      <c r="D115" s="184" t="str">
        <f t="shared" si="10"/>
        <v/>
      </c>
      <c r="E115" s="182">
        <v>0</v>
      </c>
      <c r="F115" s="183">
        <v>0</v>
      </c>
      <c r="G115" s="185" t="str">
        <f t="shared" si="11"/>
        <v/>
      </c>
      <c r="H115" s="184" t="str">
        <f t="shared" si="12"/>
        <v/>
      </c>
      <c r="I115" s="184" t="str">
        <f t="shared" si="13"/>
        <v/>
      </c>
      <c r="J115" s="272" t="str">
        <f t="shared" si="14"/>
        <v/>
      </c>
      <c r="K115" s="182">
        <v>0</v>
      </c>
      <c r="L115" s="183">
        <v>0</v>
      </c>
      <c r="M115" s="185" t="str">
        <f t="shared" si="15"/>
        <v/>
      </c>
      <c r="N115" s="182">
        <v>90</v>
      </c>
      <c r="O115" s="183">
        <v>0</v>
      </c>
      <c r="P115" s="185">
        <f t="shared" si="16"/>
        <v>0</v>
      </c>
      <c r="Q115" s="184">
        <f t="shared" si="17"/>
        <v>-1</v>
      </c>
      <c r="R115" s="184" t="str">
        <f t="shared" si="18"/>
        <v/>
      </c>
      <c r="S115" s="272" t="str">
        <f t="shared" si="19"/>
        <v/>
      </c>
    </row>
    <row r="116" spans="1:19" ht="16.5" x14ac:dyDescent="0.3">
      <c r="A116" s="181" t="s">
        <v>372</v>
      </c>
      <c r="B116" s="182">
        <v>0</v>
      </c>
      <c r="C116" s="183">
        <v>0</v>
      </c>
      <c r="D116" s="184" t="str">
        <f t="shared" si="10"/>
        <v/>
      </c>
      <c r="E116" s="182">
        <v>1512</v>
      </c>
      <c r="F116" s="183">
        <v>1252</v>
      </c>
      <c r="G116" s="185">
        <f t="shared" si="11"/>
        <v>0.82804232804232802</v>
      </c>
      <c r="H116" s="184">
        <f t="shared" si="12"/>
        <v>-1</v>
      </c>
      <c r="I116" s="184">
        <f t="shared" si="13"/>
        <v>-1</v>
      </c>
      <c r="J116" s="272" t="str">
        <f t="shared" si="14"/>
        <v/>
      </c>
      <c r="K116" s="182">
        <v>14729</v>
      </c>
      <c r="L116" s="183">
        <v>9646</v>
      </c>
      <c r="M116" s="185">
        <f t="shared" si="15"/>
        <v>0.65489849955869373</v>
      </c>
      <c r="N116" s="182">
        <v>14184</v>
      </c>
      <c r="O116" s="183">
        <v>11162</v>
      </c>
      <c r="P116" s="185">
        <f t="shared" si="16"/>
        <v>0.78694303440496338</v>
      </c>
      <c r="Q116" s="184">
        <f t="shared" si="17"/>
        <v>3.8423575860124126E-2</v>
      </c>
      <c r="R116" s="184">
        <f t="shared" si="18"/>
        <v>-0.13581795377172545</v>
      </c>
      <c r="S116" s="272">
        <f t="shared" si="19"/>
        <v>-0.13204453484626966</v>
      </c>
    </row>
    <row r="117" spans="1:19" ht="16.5" x14ac:dyDescent="0.3">
      <c r="A117" s="181" t="s">
        <v>576</v>
      </c>
      <c r="B117" s="182">
        <v>0</v>
      </c>
      <c r="C117" s="183">
        <v>0</v>
      </c>
      <c r="D117" s="184" t="str">
        <f t="shared" si="10"/>
        <v/>
      </c>
      <c r="E117" s="182">
        <v>0</v>
      </c>
      <c r="F117" s="183">
        <v>0</v>
      </c>
      <c r="G117" s="185" t="str">
        <f t="shared" si="11"/>
        <v/>
      </c>
      <c r="H117" s="184" t="str">
        <f t="shared" si="12"/>
        <v/>
      </c>
      <c r="I117" s="184" t="str">
        <f t="shared" si="13"/>
        <v/>
      </c>
      <c r="J117" s="272" t="str">
        <f t="shared" si="14"/>
        <v/>
      </c>
      <c r="K117" s="182">
        <v>0</v>
      </c>
      <c r="L117" s="183">
        <v>0</v>
      </c>
      <c r="M117" s="185" t="str">
        <f t="shared" si="15"/>
        <v/>
      </c>
      <c r="N117" s="182">
        <v>258</v>
      </c>
      <c r="O117" s="183">
        <v>132</v>
      </c>
      <c r="P117" s="185">
        <f t="shared" si="16"/>
        <v>0.51162790697674421</v>
      </c>
      <c r="Q117" s="184">
        <f t="shared" si="17"/>
        <v>-1</v>
      </c>
      <c r="R117" s="184">
        <f t="shared" si="18"/>
        <v>-1</v>
      </c>
      <c r="S117" s="272" t="str">
        <f t="shared" si="19"/>
        <v/>
      </c>
    </row>
    <row r="118" spans="1:19" ht="16.5" x14ac:dyDescent="0.3">
      <c r="A118" s="181" t="s">
        <v>588</v>
      </c>
      <c r="B118" s="182">
        <v>0</v>
      </c>
      <c r="C118" s="183">
        <v>0</v>
      </c>
      <c r="D118" s="184" t="str">
        <f t="shared" si="10"/>
        <v/>
      </c>
      <c r="E118" s="182">
        <v>0</v>
      </c>
      <c r="F118" s="183">
        <v>0</v>
      </c>
      <c r="G118" s="185" t="str">
        <f t="shared" si="11"/>
        <v/>
      </c>
      <c r="H118" s="184" t="str">
        <f t="shared" si="12"/>
        <v/>
      </c>
      <c r="I118" s="184" t="str">
        <f t="shared" si="13"/>
        <v/>
      </c>
      <c r="J118" s="272" t="str">
        <f t="shared" si="14"/>
        <v/>
      </c>
      <c r="K118" s="182">
        <v>247</v>
      </c>
      <c r="L118" s="183">
        <v>183</v>
      </c>
      <c r="M118" s="185">
        <f t="shared" si="15"/>
        <v>0.74089068825910931</v>
      </c>
      <c r="N118" s="182">
        <v>348</v>
      </c>
      <c r="O118" s="183">
        <v>169</v>
      </c>
      <c r="P118" s="185">
        <f t="shared" si="16"/>
        <v>0.48563218390804597</v>
      </c>
      <c r="Q118" s="184">
        <f t="shared" si="17"/>
        <v>-0.29022988505747127</v>
      </c>
      <c r="R118" s="184">
        <f t="shared" si="18"/>
        <v>8.2840236686390512E-2</v>
      </c>
      <c r="S118" s="272">
        <f t="shared" si="19"/>
        <v>0.25525850435106334</v>
      </c>
    </row>
    <row r="119" spans="1:19" ht="16.5" x14ac:dyDescent="0.3">
      <c r="A119" s="181" t="s">
        <v>575</v>
      </c>
      <c r="B119" s="182">
        <v>0</v>
      </c>
      <c r="C119" s="183">
        <v>0</v>
      </c>
      <c r="D119" s="184" t="str">
        <f t="shared" si="10"/>
        <v/>
      </c>
      <c r="E119" s="182">
        <v>0</v>
      </c>
      <c r="F119" s="183">
        <v>0</v>
      </c>
      <c r="G119" s="185" t="str">
        <f t="shared" si="11"/>
        <v/>
      </c>
      <c r="H119" s="184" t="str">
        <f t="shared" si="12"/>
        <v/>
      </c>
      <c r="I119" s="184" t="str">
        <f t="shared" si="13"/>
        <v/>
      </c>
      <c r="J119" s="272" t="str">
        <f t="shared" si="14"/>
        <v/>
      </c>
      <c r="K119" s="182">
        <v>0</v>
      </c>
      <c r="L119" s="183">
        <v>0</v>
      </c>
      <c r="M119" s="185" t="str">
        <f t="shared" si="15"/>
        <v/>
      </c>
      <c r="N119" s="182">
        <v>30</v>
      </c>
      <c r="O119" s="183">
        <v>27</v>
      </c>
      <c r="P119" s="185">
        <f t="shared" si="16"/>
        <v>0.9</v>
      </c>
      <c r="Q119" s="184">
        <f t="shared" si="17"/>
        <v>-1</v>
      </c>
      <c r="R119" s="184">
        <f t="shared" si="18"/>
        <v>-1</v>
      </c>
      <c r="S119" s="272" t="str">
        <f t="shared" si="19"/>
        <v/>
      </c>
    </row>
    <row r="120" spans="1:19" ht="16.5" x14ac:dyDescent="0.3">
      <c r="A120" s="181" t="s">
        <v>566</v>
      </c>
      <c r="B120" s="182">
        <v>0</v>
      </c>
      <c r="C120" s="183">
        <v>0</v>
      </c>
      <c r="D120" s="184" t="str">
        <f t="shared" si="10"/>
        <v/>
      </c>
      <c r="E120" s="182">
        <v>0</v>
      </c>
      <c r="F120" s="183">
        <v>0</v>
      </c>
      <c r="G120" s="185" t="str">
        <f t="shared" si="11"/>
        <v/>
      </c>
      <c r="H120" s="184" t="str">
        <f t="shared" si="12"/>
        <v/>
      </c>
      <c r="I120" s="184" t="str">
        <f t="shared" si="13"/>
        <v/>
      </c>
      <c r="J120" s="272" t="str">
        <f t="shared" si="14"/>
        <v/>
      </c>
      <c r="K120" s="182">
        <v>0</v>
      </c>
      <c r="L120" s="183">
        <v>0</v>
      </c>
      <c r="M120" s="185" t="str">
        <f t="shared" si="15"/>
        <v/>
      </c>
      <c r="N120" s="182">
        <v>270</v>
      </c>
      <c r="O120" s="183">
        <v>24</v>
      </c>
      <c r="P120" s="185">
        <f t="shared" si="16"/>
        <v>8.8888888888888892E-2</v>
      </c>
      <c r="Q120" s="184">
        <f t="shared" si="17"/>
        <v>-1</v>
      </c>
      <c r="R120" s="184">
        <f t="shared" si="18"/>
        <v>-1</v>
      </c>
      <c r="S120" s="272" t="str">
        <f t="shared" si="19"/>
        <v/>
      </c>
    </row>
    <row r="121" spans="1:19" ht="17.25" thickBot="1" x14ac:dyDescent="0.35">
      <c r="A121" s="181" t="s">
        <v>583</v>
      </c>
      <c r="B121" s="182">
        <v>0</v>
      </c>
      <c r="C121" s="183">
        <v>0</v>
      </c>
      <c r="D121" s="184" t="str">
        <f t="shared" si="10"/>
        <v/>
      </c>
      <c r="E121" s="182">
        <v>0</v>
      </c>
      <c r="F121" s="183">
        <v>0</v>
      </c>
      <c r="G121" s="185" t="str">
        <f t="shared" si="11"/>
        <v/>
      </c>
      <c r="H121" s="184" t="str">
        <f t="shared" si="12"/>
        <v/>
      </c>
      <c r="I121" s="184" t="str">
        <f t="shared" si="13"/>
        <v/>
      </c>
      <c r="J121" s="272" t="str">
        <f t="shared" si="14"/>
        <v/>
      </c>
      <c r="K121" s="182">
        <v>288</v>
      </c>
      <c r="L121" s="183">
        <v>98</v>
      </c>
      <c r="M121" s="185">
        <f t="shared" si="15"/>
        <v>0.34027777777777779</v>
      </c>
      <c r="N121" s="182">
        <v>120</v>
      </c>
      <c r="O121" s="183">
        <v>83</v>
      </c>
      <c r="P121" s="185">
        <f t="shared" si="16"/>
        <v>0.69166666666666665</v>
      </c>
      <c r="Q121" s="184">
        <f t="shared" si="17"/>
        <v>1.4</v>
      </c>
      <c r="R121" s="184">
        <f t="shared" si="18"/>
        <v>0.18072289156626509</v>
      </c>
      <c r="S121" s="272">
        <f t="shared" si="19"/>
        <v>-0.35138888888888886</v>
      </c>
    </row>
    <row r="122" spans="1:19" ht="16.5" thickTop="1" x14ac:dyDescent="0.25">
      <c r="A122" s="215" t="s">
        <v>174</v>
      </c>
      <c r="B122" s="216">
        <v>394882</v>
      </c>
      <c r="C122" s="217">
        <v>323080</v>
      </c>
      <c r="D122" s="218">
        <f t="shared" si="10"/>
        <v>0.81816846551628086</v>
      </c>
      <c r="E122" s="216">
        <v>387155</v>
      </c>
      <c r="F122" s="217">
        <v>314871</v>
      </c>
      <c r="G122" s="219">
        <f t="shared" si="11"/>
        <v>0.81329441696478155</v>
      </c>
      <c r="H122" s="218">
        <f t="shared" si="12"/>
        <v>1.9958414588472362E-2</v>
      </c>
      <c r="I122" s="218">
        <f t="shared" si="13"/>
        <v>2.6070994153161164E-2</v>
      </c>
      <c r="J122" s="271">
        <f t="shared" si="14"/>
        <v>4.8740485514993104E-3</v>
      </c>
      <c r="K122" s="220">
        <v>4183914</v>
      </c>
      <c r="L122" s="216">
        <v>3585903</v>
      </c>
      <c r="M122" s="219">
        <f t="shared" si="15"/>
        <v>0.8570690028523531</v>
      </c>
      <c r="N122" s="216">
        <v>3716610</v>
      </c>
      <c r="O122" s="217">
        <v>3214480</v>
      </c>
      <c r="P122" s="219">
        <f t="shared" si="16"/>
        <v>0.86489569796131416</v>
      </c>
      <c r="Q122" s="218">
        <f t="shared" si="17"/>
        <v>0.12573393495685581</v>
      </c>
      <c r="R122" s="218">
        <f t="shared" si="18"/>
        <v>0.11554683805778843</v>
      </c>
      <c r="S122" s="271">
        <f t="shared" si="19"/>
        <v>-7.826695108961057E-3</v>
      </c>
    </row>
    <row r="123" spans="1:19" ht="16.5" x14ac:dyDescent="0.3">
      <c r="A123" s="181" t="s">
        <v>175</v>
      </c>
      <c r="B123" s="182">
        <v>63023</v>
      </c>
      <c r="C123" s="183">
        <v>50150</v>
      </c>
      <c r="D123" s="184">
        <f t="shared" si="10"/>
        <v>0.79574123732605562</v>
      </c>
      <c r="E123" s="182">
        <v>75440</v>
      </c>
      <c r="F123" s="183">
        <v>61057</v>
      </c>
      <c r="G123" s="185">
        <f t="shared" si="11"/>
        <v>0.8093451749734889</v>
      </c>
      <c r="H123" s="184">
        <f t="shared" si="12"/>
        <v>-0.16459437963944856</v>
      </c>
      <c r="I123" s="184">
        <f t="shared" si="13"/>
        <v>-0.17863635619175522</v>
      </c>
      <c r="J123" s="272">
        <f t="shared" si="14"/>
        <v>-1.3603937647433284E-2</v>
      </c>
      <c r="K123" s="182">
        <v>724482</v>
      </c>
      <c r="L123" s="183">
        <v>629104</v>
      </c>
      <c r="M123" s="185">
        <f t="shared" si="15"/>
        <v>0.86835007633039885</v>
      </c>
      <c r="N123" s="182">
        <v>688852</v>
      </c>
      <c r="O123" s="183">
        <v>597335</v>
      </c>
      <c r="P123" s="185">
        <f t="shared" si="16"/>
        <v>0.86714562779813376</v>
      </c>
      <c r="Q123" s="184">
        <f t="shared" si="17"/>
        <v>5.1723737464651309E-2</v>
      </c>
      <c r="R123" s="184">
        <f t="shared" si="18"/>
        <v>5.3184561427005006E-2</v>
      </c>
      <c r="S123" s="272">
        <f t="shared" si="19"/>
        <v>1.20444853226509E-3</v>
      </c>
    </row>
    <row r="124" spans="1:19" ht="16.5" x14ac:dyDescent="0.3">
      <c r="A124" s="181" t="s">
        <v>176</v>
      </c>
      <c r="B124" s="182">
        <v>39490</v>
      </c>
      <c r="C124" s="183">
        <v>30945</v>
      </c>
      <c r="D124" s="184">
        <f t="shared" si="10"/>
        <v>0.78361610534312487</v>
      </c>
      <c r="E124" s="182">
        <v>36879</v>
      </c>
      <c r="F124" s="183">
        <v>31975</v>
      </c>
      <c r="G124" s="185">
        <f t="shared" si="11"/>
        <v>0.86702459394235198</v>
      </c>
      <c r="H124" s="184">
        <f t="shared" si="12"/>
        <v>7.079909975867027E-2</v>
      </c>
      <c r="I124" s="184">
        <f t="shared" si="13"/>
        <v>-3.2212666145426061E-2</v>
      </c>
      <c r="J124" s="272">
        <f t="shared" si="14"/>
        <v>-8.3408488599227115E-2</v>
      </c>
      <c r="K124" s="182">
        <v>402500</v>
      </c>
      <c r="L124" s="183">
        <v>344711</v>
      </c>
      <c r="M124" s="185">
        <f t="shared" si="15"/>
        <v>0.85642484472049685</v>
      </c>
      <c r="N124" s="182">
        <v>318938</v>
      </c>
      <c r="O124" s="183">
        <v>287016</v>
      </c>
      <c r="P124" s="185">
        <f t="shared" si="16"/>
        <v>0.89991158156130657</v>
      </c>
      <c r="Q124" s="184">
        <f t="shared" si="17"/>
        <v>0.26200076503897307</v>
      </c>
      <c r="R124" s="184">
        <f t="shared" si="18"/>
        <v>0.20101666806031715</v>
      </c>
      <c r="S124" s="272">
        <f t="shared" si="19"/>
        <v>-4.3486736840809725E-2</v>
      </c>
    </row>
    <row r="125" spans="1:19" ht="16.5" x14ac:dyDescent="0.3">
      <c r="A125" s="181" t="s">
        <v>178</v>
      </c>
      <c r="B125" s="182">
        <v>30765</v>
      </c>
      <c r="C125" s="183">
        <v>25867</v>
      </c>
      <c r="D125" s="184">
        <f t="shared" si="10"/>
        <v>0.84079310905249471</v>
      </c>
      <c r="E125" s="182">
        <v>18797</v>
      </c>
      <c r="F125" s="183">
        <v>16172</v>
      </c>
      <c r="G125" s="185">
        <f t="shared" si="11"/>
        <v>0.8603500558599777</v>
      </c>
      <c r="H125" s="184">
        <f t="shared" si="12"/>
        <v>0.63669734532106181</v>
      </c>
      <c r="I125" s="184">
        <f t="shared" si="13"/>
        <v>0.59949295077912446</v>
      </c>
      <c r="J125" s="272">
        <f t="shared" si="14"/>
        <v>-1.9556946807482989E-2</v>
      </c>
      <c r="K125" s="182">
        <v>284330</v>
      </c>
      <c r="L125" s="183">
        <v>245277</v>
      </c>
      <c r="M125" s="185">
        <f t="shared" si="15"/>
        <v>0.86264903457250375</v>
      </c>
      <c r="N125" s="182">
        <v>179375</v>
      </c>
      <c r="O125" s="183">
        <v>162077</v>
      </c>
      <c r="P125" s="185">
        <f t="shared" si="16"/>
        <v>0.90356515679442506</v>
      </c>
      <c r="Q125" s="184">
        <f t="shared" si="17"/>
        <v>0.58511498257839722</v>
      </c>
      <c r="R125" s="184">
        <f t="shared" si="18"/>
        <v>0.51333625375593073</v>
      </c>
      <c r="S125" s="272">
        <f t="shared" si="19"/>
        <v>-4.0916122221921314E-2</v>
      </c>
    </row>
    <row r="126" spans="1:19" ht="16.5" x14ac:dyDescent="0.3">
      <c r="A126" s="181" t="s">
        <v>179</v>
      </c>
      <c r="B126" s="182">
        <v>30304</v>
      </c>
      <c r="C126" s="183">
        <v>26217</v>
      </c>
      <c r="D126" s="184">
        <f t="shared" si="10"/>
        <v>0.86513331573389651</v>
      </c>
      <c r="E126" s="182">
        <v>29879</v>
      </c>
      <c r="F126" s="183">
        <v>25858</v>
      </c>
      <c r="G126" s="185">
        <f t="shared" si="11"/>
        <v>0.86542387630108097</v>
      </c>
      <c r="H126" s="184">
        <f t="shared" si="12"/>
        <v>1.4224036949027852E-2</v>
      </c>
      <c r="I126" s="184">
        <f t="shared" si="13"/>
        <v>1.388351767344731E-2</v>
      </c>
      <c r="J126" s="272">
        <f t="shared" si="14"/>
        <v>-2.9056056718446133E-4</v>
      </c>
      <c r="K126" s="182">
        <v>299603</v>
      </c>
      <c r="L126" s="183">
        <v>256477</v>
      </c>
      <c r="M126" s="185">
        <f t="shared" si="15"/>
        <v>0.85605618101287373</v>
      </c>
      <c r="N126" s="182">
        <v>294665</v>
      </c>
      <c r="O126" s="183">
        <v>261340</v>
      </c>
      <c r="P126" s="185">
        <f t="shared" si="16"/>
        <v>0.88690546892233557</v>
      </c>
      <c r="Q126" s="184">
        <f t="shared" si="17"/>
        <v>1.6758013337179412E-2</v>
      </c>
      <c r="R126" s="184">
        <f t="shared" si="18"/>
        <v>-1.8607943674906258E-2</v>
      </c>
      <c r="S126" s="272">
        <f t="shared" si="19"/>
        <v>-3.0849287909461842E-2</v>
      </c>
    </row>
    <row r="127" spans="1:19" ht="16.5" x14ac:dyDescent="0.3">
      <c r="A127" s="181" t="s">
        <v>177</v>
      </c>
      <c r="B127" s="182">
        <v>29018</v>
      </c>
      <c r="C127" s="183">
        <v>22363</v>
      </c>
      <c r="D127" s="184">
        <f t="shared" si="10"/>
        <v>0.77065959059893863</v>
      </c>
      <c r="E127" s="182">
        <v>30510</v>
      </c>
      <c r="F127" s="183">
        <v>24078</v>
      </c>
      <c r="G127" s="185">
        <f t="shared" si="11"/>
        <v>0.78918387413962632</v>
      </c>
      <c r="H127" s="184">
        <f t="shared" si="12"/>
        <v>-4.8901999344477254E-2</v>
      </c>
      <c r="I127" s="184">
        <f t="shared" si="13"/>
        <v>-7.1226846083561779E-2</v>
      </c>
      <c r="J127" s="272">
        <f t="shared" si="14"/>
        <v>-1.8524283540687692E-2</v>
      </c>
      <c r="K127" s="182">
        <v>307039</v>
      </c>
      <c r="L127" s="183">
        <v>265361</v>
      </c>
      <c r="M127" s="185">
        <f t="shared" si="15"/>
        <v>0.86425828640661284</v>
      </c>
      <c r="N127" s="182">
        <v>299450</v>
      </c>
      <c r="O127" s="183">
        <v>250940</v>
      </c>
      <c r="P127" s="185">
        <f t="shared" si="16"/>
        <v>0.83800300551010187</v>
      </c>
      <c r="Q127" s="184">
        <f t="shared" si="17"/>
        <v>2.5343129069961501E-2</v>
      </c>
      <c r="R127" s="184">
        <f t="shared" si="18"/>
        <v>5.74679206184745E-2</v>
      </c>
      <c r="S127" s="272">
        <f t="shared" si="19"/>
        <v>2.6255280896510969E-2</v>
      </c>
    </row>
    <row r="128" spans="1:19" ht="16.5" x14ac:dyDescent="0.3">
      <c r="A128" s="181" t="s">
        <v>181</v>
      </c>
      <c r="B128" s="182">
        <v>19964</v>
      </c>
      <c r="C128" s="183">
        <v>14943</v>
      </c>
      <c r="D128" s="184">
        <f t="shared" si="10"/>
        <v>0.7484972951312362</v>
      </c>
      <c r="E128" s="182">
        <v>19069</v>
      </c>
      <c r="F128" s="183">
        <v>14900</v>
      </c>
      <c r="G128" s="185">
        <f t="shared" si="11"/>
        <v>0.78137290890974875</v>
      </c>
      <c r="H128" s="184">
        <f t="shared" si="12"/>
        <v>4.6934815669411156E-2</v>
      </c>
      <c r="I128" s="184">
        <f t="shared" si="13"/>
        <v>2.8859060402683934E-3</v>
      </c>
      <c r="J128" s="272">
        <f t="shared" si="14"/>
        <v>-3.2875613778512558E-2</v>
      </c>
      <c r="K128" s="182">
        <v>187538</v>
      </c>
      <c r="L128" s="183">
        <v>158191</v>
      </c>
      <c r="M128" s="185">
        <f t="shared" si="15"/>
        <v>0.84351438108543331</v>
      </c>
      <c r="N128" s="182">
        <v>184314</v>
      </c>
      <c r="O128" s="183">
        <v>162274</v>
      </c>
      <c r="P128" s="185">
        <f t="shared" si="16"/>
        <v>0.8804214546914505</v>
      </c>
      <c r="Q128" s="184">
        <f t="shared" si="17"/>
        <v>1.7491888841867587E-2</v>
      </c>
      <c r="R128" s="184">
        <f t="shared" si="18"/>
        <v>-2.5161147195484235E-2</v>
      </c>
      <c r="S128" s="272">
        <f t="shared" si="19"/>
        <v>-3.6907073606017193E-2</v>
      </c>
    </row>
    <row r="129" spans="1:19" ht="16.5" x14ac:dyDescent="0.3">
      <c r="A129" s="181" t="s">
        <v>182</v>
      </c>
      <c r="B129" s="182">
        <v>18813</v>
      </c>
      <c r="C129" s="183">
        <v>16916</v>
      </c>
      <c r="D129" s="184">
        <f t="shared" si="10"/>
        <v>0.8991654706851645</v>
      </c>
      <c r="E129" s="182">
        <v>18623</v>
      </c>
      <c r="F129" s="183">
        <v>15385</v>
      </c>
      <c r="G129" s="185">
        <f t="shared" si="11"/>
        <v>0.82612898029318582</v>
      </c>
      <c r="H129" s="184">
        <f t="shared" si="12"/>
        <v>1.020243784567465E-2</v>
      </c>
      <c r="I129" s="184">
        <f t="shared" si="13"/>
        <v>9.9512512187195368E-2</v>
      </c>
      <c r="J129" s="272">
        <f t="shared" si="14"/>
        <v>7.3036490391978681E-2</v>
      </c>
      <c r="K129" s="182">
        <v>183932</v>
      </c>
      <c r="L129" s="183">
        <v>155957</v>
      </c>
      <c r="M129" s="185">
        <f t="shared" si="15"/>
        <v>0.84790574777635208</v>
      </c>
      <c r="N129" s="182">
        <v>190603</v>
      </c>
      <c r="O129" s="183">
        <v>159711</v>
      </c>
      <c r="P129" s="185">
        <f t="shared" si="16"/>
        <v>0.83792490149682852</v>
      </c>
      <c r="Q129" s="184">
        <f t="shared" si="17"/>
        <v>-3.4999449116750569E-2</v>
      </c>
      <c r="R129" s="184">
        <f t="shared" si="18"/>
        <v>-2.3504955826461504E-2</v>
      </c>
      <c r="S129" s="272">
        <f t="shared" si="19"/>
        <v>9.9808462795235586E-3</v>
      </c>
    </row>
    <row r="130" spans="1:19" ht="16.5" x14ac:dyDescent="0.3">
      <c r="A130" s="181" t="s">
        <v>180</v>
      </c>
      <c r="B130" s="182">
        <v>16998</v>
      </c>
      <c r="C130" s="183">
        <v>15803</v>
      </c>
      <c r="D130" s="184">
        <f t="shared" si="10"/>
        <v>0.929697611483704</v>
      </c>
      <c r="E130" s="182">
        <v>17158</v>
      </c>
      <c r="F130" s="183">
        <v>15282</v>
      </c>
      <c r="G130" s="185">
        <f t="shared" si="11"/>
        <v>0.89066324746473946</v>
      </c>
      <c r="H130" s="184">
        <f t="shared" si="12"/>
        <v>-9.3250961650541697E-3</v>
      </c>
      <c r="I130" s="184">
        <f t="shared" si="13"/>
        <v>3.4092396283208926E-2</v>
      </c>
      <c r="J130" s="272">
        <f t="shared" si="14"/>
        <v>3.903436401896454E-2</v>
      </c>
      <c r="K130" s="182">
        <v>183850</v>
      </c>
      <c r="L130" s="183">
        <v>165635</v>
      </c>
      <c r="M130" s="185">
        <f t="shared" si="15"/>
        <v>0.9009246668479739</v>
      </c>
      <c r="N130" s="182">
        <v>170606</v>
      </c>
      <c r="O130" s="183">
        <v>153353</v>
      </c>
      <c r="P130" s="185">
        <f t="shared" si="16"/>
        <v>0.89887225537202675</v>
      </c>
      <c r="Q130" s="184">
        <f t="shared" si="17"/>
        <v>7.7629157239487379E-2</v>
      </c>
      <c r="R130" s="184">
        <f t="shared" si="18"/>
        <v>8.0089727621891926E-2</v>
      </c>
      <c r="S130" s="272">
        <f t="shared" si="19"/>
        <v>2.0524114759471468E-3</v>
      </c>
    </row>
    <row r="131" spans="1:19" ht="16.5" x14ac:dyDescent="0.3">
      <c r="A131" s="181" t="s">
        <v>188</v>
      </c>
      <c r="B131" s="182">
        <v>16306</v>
      </c>
      <c r="C131" s="183">
        <v>13081</v>
      </c>
      <c r="D131" s="184">
        <f t="shared" si="10"/>
        <v>0.80222004170244077</v>
      </c>
      <c r="E131" s="182">
        <v>17169</v>
      </c>
      <c r="F131" s="183">
        <v>12112</v>
      </c>
      <c r="G131" s="185">
        <f t="shared" si="11"/>
        <v>0.70545751062962314</v>
      </c>
      <c r="H131" s="184">
        <f t="shared" si="12"/>
        <v>-5.0265012522569763E-2</v>
      </c>
      <c r="I131" s="184">
        <f t="shared" si="13"/>
        <v>8.0003302509907614E-2</v>
      </c>
      <c r="J131" s="272">
        <f t="shared" si="14"/>
        <v>9.6762531072817626E-2</v>
      </c>
      <c r="K131" s="182">
        <v>158572</v>
      </c>
      <c r="L131" s="183">
        <v>134245</v>
      </c>
      <c r="M131" s="185">
        <f t="shared" si="15"/>
        <v>0.84658703932598445</v>
      </c>
      <c r="N131" s="182">
        <v>162998</v>
      </c>
      <c r="O131" s="183">
        <v>131503</v>
      </c>
      <c r="P131" s="185">
        <f t="shared" si="16"/>
        <v>0.8067767702671198</v>
      </c>
      <c r="Q131" s="184">
        <f t="shared" si="17"/>
        <v>-2.7153707407452821E-2</v>
      </c>
      <c r="R131" s="184">
        <f t="shared" si="18"/>
        <v>2.0851235333034124E-2</v>
      </c>
      <c r="S131" s="272">
        <f t="shared" si="19"/>
        <v>3.9810269058864645E-2</v>
      </c>
    </row>
    <row r="132" spans="1:19" ht="16.5" x14ac:dyDescent="0.3">
      <c r="A132" s="181" t="s">
        <v>187</v>
      </c>
      <c r="B132" s="182">
        <v>15912</v>
      </c>
      <c r="C132" s="183">
        <v>12452</v>
      </c>
      <c r="D132" s="184">
        <f t="shared" si="10"/>
        <v>0.78255404725992961</v>
      </c>
      <c r="E132" s="182">
        <v>15596</v>
      </c>
      <c r="F132" s="183">
        <v>13889</v>
      </c>
      <c r="G132" s="185">
        <f t="shared" si="11"/>
        <v>0.8905488586817133</v>
      </c>
      <c r="H132" s="184">
        <f t="shared" si="12"/>
        <v>2.0261605539882099E-2</v>
      </c>
      <c r="I132" s="184">
        <f t="shared" si="13"/>
        <v>-0.10346317229462165</v>
      </c>
      <c r="J132" s="272">
        <f t="shared" si="14"/>
        <v>-0.10799481142178369</v>
      </c>
      <c r="K132" s="182">
        <v>152000</v>
      </c>
      <c r="L132" s="183">
        <v>136705</v>
      </c>
      <c r="M132" s="185">
        <f t="shared" si="15"/>
        <v>0.89937500000000004</v>
      </c>
      <c r="N132" s="182">
        <v>152027</v>
      </c>
      <c r="O132" s="183">
        <v>138310</v>
      </c>
      <c r="P132" s="185">
        <f t="shared" si="16"/>
        <v>0.90977260618179667</v>
      </c>
      <c r="Q132" s="184">
        <f t="shared" si="17"/>
        <v>-1.7760003157329951E-4</v>
      </c>
      <c r="R132" s="184">
        <f t="shared" si="18"/>
        <v>-1.1604367001662896E-2</v>
      </c>
      <c r="S132" s="272">
        <f t="shared" si="19"/>
        <v>-1.0397606181796637E-2</v>
      </c>
    </row>
    <row r="133" spans="1:19" ht="16.5" x14ac:dyDescent="0.3">
      <c r="A133" s="181" t="s">
        <v>184</v>
      </c>
      <c r="B133" s="182">
        <v>14100</v>
      </c>
      <c r="C133" s="183">
        <v>11409</v>
      </c>
      <c r="D133" s="184">
        <f t="shared" si="10"/>
        <v>0.80914893617021277</v>
      </c>
      <c r="E133" s="182">
        <v>11844</v>
      </c>
      <c r="F133" s="183">
        <v>8475</v>
      </c>
      <c r="G133" s="185">
        <f t="shared" si="11"/>
        <v>0.71555217831813578</v>
      </c>
      <c r="H133" s="184">
        <f t="shared" si="12"/>
        <v>0.19047619047619047</v>
      </c>
      <c r="I133" s="184">
        <f t="shared" si="13"/>
        <v>0.34619469026548666</v>
      </c>
      <c r="J133" s="272">
        <f t="shared" si="14"/>
        <v>9.3596757852076995E-2</v>
      </c>
      <c r="K133" s="182">
        <v>164124</v>
      </c>
      <c r="L133" s="183">
        <v>135347</v>
      </c>
      <c r="M133" s="185">
        <f t="shared" si="15"/>
        <v>0.82466305963783482</v>
      </c>
      <c r="N133" s="182">
        <v>117876</v>
      </c>
      <c r="O133" s="183">
        <v>95789</v>
      </c>
      <c r="P133" s="185">
        <f t="shared" si="16"/>
        <v>0.81262513149411242</v>
      </c>
      <c r="Q133" s="184">
        <f t="shared" si="17"/>
        <v>0.39234449760765555</v>
      </c>
      <c r="R133" s="184">
        <f t="shared" si="18"/>
        <v>0.41297017402833314</v>
      </c>
      <c r="S133" s="272">
        <f t="shared" si="19"/>
        <v>1.2037928143722398E-2</v>
      </c>
    </row>
    <row r="134" spans="1:19" ht="16.5" x14ac:dyDescent="0.3">
      <c r="A134" s="181" t="s">
        <v>186</v>
      </c>
      <c r="B134" s="182">
        <v>14036</v>
      </c>
      <c r="C134" s="183">
        <v>11394</v>
      </c>
      <c r="D134" s="184">
        <f t="shared" si="10"/>
        <v>0.81176973496722715</v>
      </c>
      <c r="E134" s="182">
        <v>16116</v>
      </c>
      <c r="F134" s="183">
        <v>11530</v>
      </c>
      <c r="G134" s="185">
        <f t="shared" si="11"/>
        <v>0.71543807396376269</v>
      </c>
      <c r="H134" s="184">
        <f t="shared" si="12"/>
        <v>-0.12906428394142466</v>
      </c>
      <c r="I134" s="184">
        <f t="shared" si="13"/>
        <v>-1.1795316565481384E-2</v>
      </c>
      <c r="J134" s="272">
        <f t="shared" si="14"/>
        <v>9.6331661003464464E-2</v>
      </c>
      <c r="K134" s="182">
        <v>154344</v>
      </c>
      <c r="L134" s="183">
        <v>131437</v>
      </c>
      <c r="M134" s="185">
        <f t="shared" si="15"/>
        <v>0.85158477167884727</v>
      </c>
      <c r="N134" s="182">
        <v>159291</v>
      </c>
      <c r="O134" s="183">
        <v>124023</v>
      </c>
      <c r="P134" s="185">
        <f t="shared" si="16"/>
        <v>0.77859389419364555</v>
      </c>
      <c r="Q134" s="184">
        <f t="shared" si="17"/>
        <v>-3.1056368533062151E-2</v>
      </c>
      <c r="R134" s="184">
        <f t="shared" si="18"/>
        <v>5.9779234496827094E-2</v>
      </c>
      <c r="S134" s="272">
        <f t="shared" si="19"/>
        <v>7.2990877485201722E-2</v>
      </c>
    </row>
    <row r="135" spans="1:19" ht="16.5" x14ac:dyDescent="0.3">
      <c r="A135" s="181" t="s">
        <v>189</v>
      </c>
      <c r="B135" s="182">
        <v>12538</v>
      </c>
      <c r="C135" s="183">
        <v>11275</v>
      </c>
      <c r="D135" s="184">
        <f t="shared" si="10"/>
        <v>0.89926623065879729</v>
      </c>
      <c r="E135" s="182">
        <v>12338</v>
      </c>
      <c r="F135" s="183">
        <v>10197</v>
      </c>
      <c r="G135" s="185">
        <f t="shared" si="11"/>
        <v>0.8264710650024315</v>
      </c>
      <c r="H135" s="184">
        <f t="shared" si="12"/>
        <v>1.6210082671421544E-2</v>
      </c>
      <c r="I135" s="184">
        <f t="shared" si="13"/>
        <v>0.10571736785329011</v>
      </c>
      <c r="J135" s="272">
        <f t="shared" si="14"/>
        <v>7.279516565636579E-2</v>
      </c>
      <c r="K135" s="182">
        <v>121192</v>
      </c>
      <c r="L135" s="183">
        <v>108635</v>
      </c>
      <c r="M135" s="185">
        <f t="shared" si="15"/>
        <v>0.89638755033335538</v>
      </c>
      <c r="N135" s="182">
        <v>120992</v>
      </c>
      <c r="O135" s="183">
        <v>106970</v>
      </c>
      <c r="P135" s="185">
        <f t="shared" si="16"/>
        <v>0.88410804020100497</v>
      </c>
      <c r="Q135" s="184">
        <f t="shared" si="17"/>
        <v>1.6530018513620792E-3</v>
      </c>
      <c r="R135" s="184">
        <f t="shared" si="18"/>
        <v>1.556511171356445E-2</v>
      </c>
      <c r="S135" s="272">
        <f t="shared" si="19"/>
        <v>1.2279510132350402E-2</v>
      </c>
    </row>
    <row r="136" spans="1:19" ht="16.5" x14ac:dyDescent="0.3">
      <c r="A136" s="181" t="s">
        <v>185</v>
      </c>
      <c r="B136" s="182">
        <v>12376</v>
      </c>
      <c r="C136" s="183">
        <v>10305</v>
      </c>
      <c r="D136" s="184">
        <f t="shared" si="10"/>
        <v>0.83265998707175182</v>
      </c>
      <c r="E136" s="182">
        <v>15556</v>
      </c>
      <c r="F136" s="183">
        <v>12453</v>
      </c>
      <c r="G136" s="185">
        <f t="shared" si="11"/>
        <v>0.80052712779634871</v>
      </c>
      <c r="H136" s="184">
        <f t="shared" si="12"/>
        <v>-0.20442273077912054</v>
      </c>
      <c r="I136" s="184">
        <f t="shared" si="13"/>
        <v>-0.17248855697422305</v>
      </c>
      <c r="J136" s="272">
        <f t="shared" si="14"/>
        <v>3.2132859275403103E-2</v>
      </c>
      <c r="K136" s="182">
        <v>151008</v>
      </c>
      <c r="L136" s="183">
        <v>129601</v>
      </c>
      <c r="M136" s="185">
        <f t="shared" si="15"/>
        <v>0.85823929858020764</v>
      </c>
      <c r="N136" s="182">
        <v>149718</v>
      </c>
      <c r="O136" s="183">
        <v>131592</v>
      </c>
      <c r="P136" s="185">
        <f t="shared" si="16"/>
        <v>0.87893239289864944</v>
      </c>
      <c r="Q136" s="184">
        <f t="shared" si="17"/>
        <v>8.6161984530919167E-3</v>
      </c>
      <c r="R136" s="184">
        <f t="shared" si="18"/>
        <v>-1.5130099094169847E-2</v>
      </c>
      <c r="S136" s="272">
        <f t="shared" si="19"/>
        <v>-2.0693094318441796E-2</v>
      </c>
    </row>
    <row r="137" spans="1:19" ht="16.5" x14ac:dyDescent="0.3">
      <c r="A137" s="181" t="s">
        <v>190</v>
      </c>
      <c r="B137" s="182">
        <v>11284</v>
      </c>
      <c r="C137" s="183">
        <v>7566</v>
      </c>
      <c r="D137" s="184">
        <f t="shared" si="10"/>
        <v>0.67050691244239635</v>
      </c>
      <c r="E137" s="182">
        <v>0</v>
      </c>
      <c r="F137" s="183">
        <v>0</v>
      </c>
      <c r="G137" s="185" t="str">
        <f t="shared" si="11"/>
        <v/>
      </c>
      <c r="H137" s="184" t="str">
        <f t="shared" si="12"/>
        <v/>
      </c>
      <c r="I137" s="184" t="str">
        <f t="shared" si="13"/>
        <v/>
      </c>
      <c r="J137" s="272" t="str">
        <f t="shared" si="14"/>
        <v/>
      </c>
      <c r="K137" s="182">
        <v>96010</v>
      </c>
      <c r="L137" s="183">
        <v>72090</v>
      </c>
      <c r="M137" s="185">
        <f t="shared" si="15"/>
        <v>0.75085928549109471</v>
      </c>
      <c r="N137" s="182">
        <v>0</v>
      </c>
      <c r="O137" s="183">
        <v>0</v>
      </c>
      <c r="P137" s="185" t="str">
        <f t="shared" si="16"/>
        <v/>
      </c>
      <c r="Q137" s="184" t="str">
        <f t="shared" si="17"/>
        <v/>
      </c>
      <c r="R137" s="184" t="str">
        <f t="shared" si="18"/>
        <v/>
      </c>
      <c r="S137" s="272" t="str">
        <f t="shared" si="19"/>
        <v/>
      </c>
    </row>
    <row r="138" spans="1:19" ht="16.5" x14ac:dyDescent="0.3">
      <c r="A138" s="181" t="s">
        <v>183</v>
      </c>
      <c r="B138" s="182">
        <v>8064</v>
      </c>
      <c r="C138" s="183">
        <v>6980</v>
      </c>
      <c r="D138" s="184">
        <f t="shared" si="10"/>
        <v>0.86557539682539686</v>
      </c>
      <c r="E138" s="182">
        <v>7812</v>
      </c>
      <c r="F138" s="183">
        <v>6583</v>
      </c>
      <c r="G138" s="185">
        <f t="shared" si="11"/>
        <v>0.84267793138760883</v>
      </c>
      <c r="H138" s="184">
        <f t="shared" si="12"/>
        <v>3.2258064516129004E-2</v>
      </c>
      <c r="I138" s="184">
        <f t="shared" si="13"/>
        <v>6.0306850979796378E-2</v>
      </c>
      <c r="J138" s="272">
        <f t="shared" si="14"/>
        <v>2.2897465437788034E-2</v>
      </c>
      <c r="K138" s="182">
        <v>99655</v>
      </c>
      <c r="L138" s="183">
        <v>83267</v>
      </c>
      <c r="M138" s="185">
        <f t="shared" si="15"/>
        <v>0.83555265666549594</v>
      </c>
      <c r="N138" s="182">
        <v>95314</v>
      </c>
      <c r="O138" s="183">
        <v>81944</v>
      </c>
      <c r="P138" s="185">
        <f t="shared" si="16"/>
        <v>0.85972679774219951</v>
      </c>
      <c r="Q138" s="184">
        <f t="shared" si="17"/>
        <v>4.5544201271586537E-2</v>
      </c>
      <c r="R138" s="184">
        <f t="shared" si="18"/>
        <v>1.6145172312798994E-2</v>
      </c>
      <c r="S138" s="272">
        <f t="shared" si="19"/>
        <v>-2.417414107670357E-2</v>
      </c>
    </row>
    <row r="139" spans="1:19" ht="16.5" x14ac:dyDescent="0.3">
      <c r="A139" s="181" t="s">
        <v>192</v>
      </c>
      <c r="B139" s="182">
        <v>7936</v>
      </c>
      <c r="C139" s="183">
        <v>6719</v>
      </c>
      <c r="D139" s="184">
        <f t="shared" si="10"/>
        <v>0.846648185483871</v>
      </c>
      <c r="E139" s="182">
        <v>7936</v>
      </c>
      <c r="F139" s="183">
        <v>5568</v>
      </c>
      <c r="G139" s="185">
        <f t="shared" si="11"/>
        <v>0.70161290322580649</v>
      </c>
      <c r="H139" s="184">
        <f t="shared" si="12"/>
        <v>0</v>
      </c>
      <c r="I139" s="184">
        <f t="shared" si="13"/>
        <v>0.20671695402298851</v>
      </c>
      <c r="J139" s="272">
        <f t="shared" si="14"/>
        <v>0.1450352822580645</v>
      </c>
      <c r="K139" s="182">
        <v>75778</v>
      </c>
      <c r="L139" s="183">
        <v>64618</v>
      </c>
      <c r="M139" s="185">
        <f t="shared" si="15"/>
        <v>0.85272770461083691</v>
      </c>
      <c r="N139" s="182">
        <v>77312</v>
      </c>
      <c r="O139" s="183">
        <v>60321</v>
      </c>
      <c r="P139" s="185">
        <f t="shared" si="16"/>
        <v>0.78022816639072845</v>
      </c>
      <c r="Q139" s="184">
        <f t="shared" si="17"/>
        <v>-1.984168046357615E-2</v>
      </c>
      <c r="R139" s="184">
        <f t="shared" si="18"/>
        <v>7.1235556439714243E-2</v>
      </c>
      <c r="S139" s="272">
        <f t="shared" si="19"/>
        <v>7.2499538220108461E-2</v>
      </c>
    </row>
    <row r="140" spans="1:19" ht="16.5" x14ac:dyDescent="0.3">
      <c r="A140" s="181" t="s">
        <v>194</v>
      </c>
      <c r="B140" s="182">
        <v>7620</v>
      </c>
      <c r="C140" s="183">
        <v>6562</v>
      </c>
      <c r="D140" s="184">
        <f t="shared" si="10"/>
        <v>0.86115485564304461</v>
      </c>
      <c r="E140" s="182">
        <v>7435</v>
      </c>
      <c r="F140" s="183">
        <v>6431</v>
      </c>
      <c r="G140" s="185">
        <f t="shared" si="11"/>
        <v>0.86496301277740417</v>
      </c>
      <c r="H140" s="184">
        <f t="shared" si="12"/>
        <v>2.4882313382649679E-2</v>
      </c>
      <c r="I140" s="184">
        <f t="shared" si="13"/>
        <v>2.037008241331062E-2</v>
      </c>
      <c r="J140" s="272">
        <f t="shared" si="14"/>
        <v>-3.8081571343595577E-3</v>
      </c>
      <c r="K140" s="182">
        <v>76840</v>
      </c>
      <c r="L140" s="183">
        <v>66637</v>
      </c>
      <c r="M140" s="185">
        <f t="shared" si="15"/>
        <v>0.86721759500260276</v>
      </c>
      <c r="N140" s="182">
        <v>77651</v>
      </c>
      <c r="O140" s="183">
        <v>67499</v>
      </c>
      <c r="P140" s="185">
        <f t="shared" si="16"/>
        <v>0.86926118144003295</v>
      </c>
      <c r="Q140" s="184">
        <f t="shared" si="17"/>
        <v>-1.0444166849106873E-2</v>
      </c>
      <c r="R140" s="184">
        <f t="shared" si="18"/>
        <v>-1.2770559563845429E-2</v>
      </c>
      <c r="S140" s="272">
        <f t="shared" si="19"/>
        <v>-2.0435864374301893E-3</v>
      </c>
    </row>
    <row r="141" spans="1:19" ht="16.5" x14ac:dyDescent="0.3">
      <c r="A141" s="181" t="s">
        <v>193</v>
      </c>
      <c r="B141" s="182">
        <v>7497</v>
      </c>
      <c r="C141" s="183">
        <v>6434</v>
      </c>
      <c r="D141" s="184">
        <f t="shared" si="10"/>
        <v>0.8582099506469254</v>
      </c>
      <c r="E141" s="182">
        <v>7546</v>
      </c>
      <c r="F141" s="183">
        <v>6869</v>
      </c>
      <c r="G141" s="185">
        <f t="shared" si="11"/>
        <v>0.91028359395706337</v>
      </c>
      <c r="H141" s="184">
        <f t="shared" si="12"/>
        <v>-6.4935064935064402E-3</v>
      </c>
      <c r="I141" s="184">
        <f t="shared" si="13"/>
        <v>-6.3327995341388887E-2</v>
      </c>
      <c r="J141" s="272">
        <f t="shared" si="14"/>
        <v>-5.2073643310137974E-2</v>
      </c>
      <c r="K141" s="182">
        <v>72573</v>
      </c>
      <c r="L141" s="183">
        <v>65682</v>
      </c>
      <c r="M141" s="185">
        <f t="shared" si="15"/>
        <v>0.90504733165226736</v>
      </c>
      <c r="N141" s="182">
        <v>72671</v>
      </c>
      <c r="O141" s="183">
        <v>66412</v>
      </c>
      <c r="P141" s="185">
        <f t="shared" si="16"/>
        <v>0.91387210854398593</v>
      </c>
      <c r="Q141" s="184">
        <f t="shared" si="17"/>
        <v>-1.3485434354831849E-3</v>
      </c>
      <c r="R141" s="184">
        <f t="shared" si="18"/>
        <v>-1.0991989399506075E-2</v>
      </c>
      <c r="S141" s="272">
        <f t="shared" si="19"/>
        <v>-8.8247768917185665E-3</v>
      </c>
    </row>
    <row r="142" spans="1:19" ht="16.5" x14ac:dyDescent="0.3">
      <c r="A142" s="181" t="s">
        <v>195</v>
      </c>
      <c r="B142" s="182">
        <v>5096</v>
      </c>
      <c r="C142" s="183">
        <v>4113</v>
      </c>
      <c r="D142" s="184">
        <f t="shared" si="10"/>
        <v>0.80710361067503922</v>
      </c>
      <c r="E142" s="182">
        <v>4732</v>
      </c>
      <c r="F142" s="183">
        <v>3784</v>
      </c>
      <c r="G142" s="185">
        <f t="shared" si="11"/>
        <v>0.79966187658495347</v>
      </c>
      <c r="H142" s="184">
        <f t="shared" si="12"/>
        <v>7.6923076923076872E-2</v>
      </c>
      <c r="I142" s="184">
        <f t="shared" si="13"/>
        <v>8.6945031712473586E-2</v>
      </c>
      <c r="J142" s="272">
        <f t="shared" si="14"/>
        <v>7.4417340900857498E-3</v>
      </c>
      <c r="K142" s="182">
        <v>43836</v>
      </c>
      <c r="L142" s="183">
        <v>35296</v>
      </c>
      <c r="M142" s="185">
        <f t="shared" si="15"/>
        <v>0.8051829546491468</v>
      </c>
      <c r="N142" s="182">
        <v>41336</v>
      </c>
      <c r="O142" s="183">
        <v>34518</v>
      </c>
      <c r="P142" s="185">
        <f t="shared" si="16"/>
        <v>0.83505902844977742</v>
      </c>
      <c r="Q142" s="184">
        <f t="shared" si="17"/>
        <v>6.0479969034255898E-2</v>
      </c>
      <c r="R142" s="184">
        <f t="shared" si="18"/>
        <v>2.2538965177588466E-2</v>
      </c>
      <c r="S142" s="272">
        <f t="shared" si="19"/>
        <v>-2.987607380063062E-2</v>
      </c>
    </row>
    <row r="143" spans="1:19" ht="16.5" x14ac:dyDescent="0.3">
      <c r="A143" s="181" t="s">
        <v>191</v>
      </c>
      <c r="B143" s="182">
        <v>3948</v>
      </c>
      <c r="C143" s="183">
        <v>3555</v>
      </c>
      <c r="D143" s="184">
        <f t="shared" si="10"/>
        <v>0.90045592705167177</v>
      </c>
      <c r="E143" s="182">
        <v>6876</v>
      </c>
      <c r="F143" s="183">
        <v>5218</v>
      </c>
      <c r="G143" s="185">
        <f t="shared" si="11"/>
        <v>0.75887143688190806</v>
      </c>
      <c r="H143" s="184">
        <f t="shared" si="12"/>
        <v>-0.42582897033158817</v>
      </c>
      <c r="I143" s="184">
        <f t="shared" si="13"/>
        <v>-0.31870448447681099</v>
      </c>
      <c r="J143" s="272">
        <f t="shared" si="14"/>
        <v>0.14158449016976371</v>
      </c>
      <c r="K143" s="182">
        <v>69227</v>
      </c>
      <c r="L143" s="183">
        <v>63750</v>
      </c>
      <c r="M143" s="185">
        <f t="shared" si="15"/>
        <v>0.92088347032227313</v>
      </c>
      <c r="N143" s="182">
        <v>67336</v>
      </c>
      <c r="O143" s="183">
        <v>60421</v>
      </c>
      <c r="P143" s="185">
        <f t="shared" si="16"/>
        <v>0.89730604728525598</v>
      </c>
      <c r="Q143" s="184">
        <f t="shared" si="17"/>
        <v>2.8083046215991336E-2</v>
      </c>
      <c r="R143" s="184">
        <f t="shared" si="18"/>
        <v>5.5096737889144487E-2</v>
      </c>
      <c r="S143" s="272">
        <f t="shared" si="19"/>
        <v>2.3577423037017153E-2</v>
      </c>
    </row>
    <row r="144" spans="1:19" ht="16.5" x14ac:dyDescent="0.3">
      <c r="A144" s="181" t="s">
        <v>196</v>
      </c>
      <c r="B144" s="182">
        <v>3584</v>
      </c>
      <c r="C144" s="183">
        <v>2875</v>
      </c>
      <c r="D144" s="184">
        <f t="shared" si="10"/>
        <v>0.8021763392857143</v>
      </c>
      <c r="E144" s="182">
        <v>0</v>
      </c>
      <c r="F144" s="183">
        <v>0</v>
      </c>
      <c r="G144" s="185" t="str">
        <f t="shared" si="11"/>
        <v/>
      </c>
      <c r="H144" s="184" t="str">
        <f t="shared" si="12"/>
        <v/>
      </c>
      <c r="I144" s="184" t="str">
        <f t="shared" si="13"/>
        <v/>
      </c>
      <c r="J144" s="272" t="str">
        <f t="shared" si="14"/>
        <v/>
      </c>
      <c r="K144" s="182">
        <v>32512</v>
      </c>
      <c r="L144" s="183">
        <v>25533</v>
      </c>
      <c r="M144" s="185">
        <f t="shared" si="15"/>
        <v>0.78534079724409445</v>
      </c>
      <c r="N144" s="182">
        <v>0</v>
      </c>
      <c r="O144" s="183">
        <v>0</v>
      </c>
      <c r="P144" s="185" t="str">
        <f t="shared" si="16"/>
        <v/>
      </c>
      <c r="Q144" s="184" t="str">
        <f t="shared" si="17"/>
        <v/>
      </c>
      <c r="R144" s="184" t="str">
        <f t="shared" si="18"/>
        <v/>
      </c>
      <c r="S144" s="272" t="str">
        <f t="shared" si="19"/>
        <v/>
      </c>
    </row>
    <row r="145" spans="1:19" ht="16.5" x14ac:dyDescent="0.3">
      <c r="A145" s="181" t="s">
        <v>197</v>
      </c>
      <c r="B145" s="182">
        <v>2610</v>
      </c>
      <c r="C145" s="183">
        <v>2054</v>
      </c>
      <c r="D145" s="184">
        <f t="shared" si="10"/>
        <v>0.78697318007662831</v>
      </c>
      <c r="E145" s="182">
        <v>0</v>
      </c>
      <c r="F145" s="183">
        <v>0</v>
      </c>
      <c r="G145" s="185" t="str">
        <f t="shared" si="11"/>
        <v/>
      </c>
      <c r="H145" s="184" t="str">
        <f t="shared" si="12"/>
        <v/>
      </c>
      <c r="I145" s="184" t="str">
        <f t="shared" si="13"/>
        <v/>
      </c>
      <c r="J145" s="272" t="str">
        <f t="shared" si="14"/>
        <v/>
      </c>
      <c r="K145" s="182">
        <v>25698</v>
      </c>
      <c r="L145" s="183">
        <v>20540</v>
      </c>
      <c r="M145" s="185">
        <f t="shared" si="15"/>
        <v>0.79928399097206004</v>
      </c>
      <c r="N145" s="182">
        <v>0</v>
      </c>
      <c r="O145" s="183">
        <v>0</v>
      </c>
      <c r="P145" s="185" t="str">
        <f t="shared" si="16"/>
        <v/>
      </c>
      <c r="Q145" s="184" t="str">
        <f t="shared" si="17"/>
        <v/>
      </c>
      <c r="R145" s="184" t="str">
        <f t="shared" si="18"/>
        <v/>
      </c>
      <c r="S145" s="272" t="str">
        <f t="shared" si="19"/>
        <v/>
      </c>
    </row>
    <row r="146" spans="1:19" ht="16.5" x14ac:dyDescent="0.3">
      <c r="A146" s="181" t="s">
        <v>198</v>
      </c>
      <c r="B146" s="182">
        <v>2320</v>
      </c>
      <c r="C146" s="183">
        <v>2098</v>
      </c>
      <c r="D146" s="184">
        <f t="shared" si="10"/>
        <v>0.90431034482758621</v>
      </c>
      <c r="E146" s="182">
        <v>0</v>
      </c>
      <c r="F146" s="183">
        <v>0</v>
      </c>
      <c r="G146" s="185" t="str">
        <f t="shared" si="11"/>
        <v/>
      </c>
      <c r="H146" s="184" t="str">
        <f t="shared" si="12"/>
        <v/>
      </c>
      <c r="I146" s="184" t="str">
        <f t="shared" si="13"/>
        <v/>
      </c>
      <c r="J146" s="272" t="str">
        <f t="shared" si="14"/>
        <v/>
      </c>
      <c r="K146" s="182">
        <v>24724</v>
      </c>
      <c r="L146" s="183">
        <v>21295</v>
      </c>
      <c r="M146" s="185">
        <f t="shared" si="15"/>
        <v>0.86130884970069566</v>
      </c>
      <c r="N146" s="182">
        <v>0</v>
      </c>
      <c r="O146" s="183">
        <v>0</v>
      </c>
      <c r="P146" s="185" t="str">
        <f t="shared" si="16"/>
        <v/>
      </c>
      <c r="Q146" s="184" t="str">
        <f t="shared" si="17"/>
        <v/>
      </c>
      <c r="R146" s="184" t="str">
        <f t="shared" si="18"/>
        <v/>
      </c>
      <c r="S146" s="272" t="str">
        <f t="shared" si="19"/>
        <v/>
      </c>
    </row>
    <row r="147" spans="1:19" ht="16.5" x14ac:dyDescent="0.3">
      <c r="A147" s="181" t="s">
        <v>369</v>
      </c>
      <c r="B147" s="182">
        <v>1280</v>
      </c>
      <c r="C147" s="183">
        <v>1004</v>
      </c>
      <c r="D147" s="184">
        <f t="shared" si="10"/>
        <v>0.78437500000000004</v>
      </c>
      <c r="E147" s="182">
        <v>2880</v>
      </c>
      <c r="F147" s="183">
        <v>1990</v>
      </c>
      <c r="G147" s="185">
        <f t="shared" si="11"/>
        <v>0.69097222222222221</v>
      </c>
      <c r="H147" s="184">
        <f t="shared" si="12"/>
        <v>-0.55555555555555558</v>
      </c>
      <c r="I147" s="184">
        <f t="shared" si="13"/>
        <v>-0.49547738693467336</v>
      </c>
      <c r="J147" s="272">
        <f t="shared" si="14"/>
        <v>9.3402777777777835E-2</v>
      </c>
      <c r="K147" s="182">
        <v>26040</v>
      </c>
      <c r="L147" s="183">
        <v>22716</v>
      </c>
      <c r="M147" s="185">
        <f t="shared" si="15"/>
        <v>0.87235023041474657</v>
      </c>
      <c r="N147" s="182">
        <v>44800</v>
      </c>
      <c r="O147" s="183">
        <v>40279</v>
      </c>
      <c r="P147" s="185">
        <f t="shared" si="16"/>
        <v>0.89908482142857138</v>
      </c>
      <c r="Q147" s="184">
        <f t="shared" si="17"/>
        <v>-0.41874999999999996</v>
      </c>
      <c r="R147" s="184">
        <f t="shared" si="18"/>
        <v>-0.43603366518533226</v>
      </c>
      <c r="S147" s="272">
        <f t="shared" si="19"/>
        <v>-2.6734591013824804E-2</v>
      </c>
    </row>
    <row r="148" spans="1:19" ht="16.5" x14ac:dyDescent="0.3">
      <c r="A148" s="181" t="s">
        <v>551</v>
      </c>
      <c r="B148" s="182">
        <v>0</v>
      </c>
      <c r="C148" s="183">
        <v>0</v>
      </c>
      <c r="D148" s="184" t="str">
        <f t="shared" si="10"/>
        <v/>
      </c>
      <c r="E148" s="182">
        <v>0</v>
      </c>
      <c r="F148" s="183">
        <v>0</v>
      </c>
      <c r="G148" s="185" t="str">
        <f t="shared" si="11"/>
        <v/>
      </c>
      <c r="H148" s="184" t="str">
        <f t="shared" si="12"/>
        <v/>
      </c>
      <c r="I148" s="184" t="str">
        <f t="shared" si="13"/>
        <v/>
      </c>
      <c r="J148" s="272" t="str">
        <f t="shared" si="14"/>
        <v/>
      </c>
      <c r="K148" s="182">
        <v>16158</v>
      </c>
      <c r="L148" s="183">
        <v>12417</v>
      </c>
      <c r="M148" s="185">
        <f t="shared" si="15"/>
        <v>0.76847382101745265</v>
      </c>
      <c r="N148" s="182">
        <v>0</v>
      </c>
      <c r="O148" s="183">
        <v>0</v>
      </c>
      <c r="P148" s="185" t="str">
        <f t="shared" si="16"/>
        <v/>
      </c>
      <c r="Q148" s="184" t="str">
        <f t="shared" si="17"/>
        <v/>
      </c>
      <c r="R148" s="184" t="str">
        <f t="shared" si="18"/>
        <v/>
      </c>
      <c r="S148" s="272" t="str">
        <f t="shared" si="19"/>
        <v/>
      </c>
    </row>
    <row r="149" spans="1:19" ht="16.5" x14ac:dyDescent="0.3">
      <c r="A149" s="181" t="s">
        <v>548</v>
      </c>
      <c r="B149" s="182">
        <v>0</v>
      </c>
      <c r="C149" s="183">
        <v>0</v>
      </c>
      <c r="D149" s="184" t="str">
        <f t="shared" ref="D149:D196" si="20">IFERROR(C149/B149,"")</f>
        <v/>
      </c>
      <c r="E149" s="182">
        <v>0</v>
      </c>
      <c r="F149" s="183">
        <v>0</v>
      </c>
      <c r="G149" s="185" t="str">
        <f t="shared" ref="G149:G196" si="21">IFERROR(F149/E149,"")</f>
        <v/>
      </c>
      <c r="H149" s="184" t="str">
        <f t="shared" ref="H149:I189" si="22">IFERROR(B149/E149-1,"")</f>
        <v/>
      </c>
      <c r="I149" s="184" t="str">
        <f t="shared" si="22"/>
        <v/>
      </c>
      <c r="J149" s="272" t="str">
        <f t="shared" ref="J149:J196" si="23">IFERROR(D149-G149,"")</f>
        <v/>
      </c>
      <c r="K149" s="182">
        <v>10206</v>
      </c>
      <c r="L149" s="183">
        <v>7833</v>
      </c>
      <c r="M149" s="185">
        <f t="shared" ref="M149:M196" si="24">IFERROR(L149/K149,"")</f>
        <v>0.76748971193415638</v>
      </c>
      <c r="N149" s="182">
        <v>0</v>
      </c>
      <c r="O149" s="183">
        <v>0</v>
      </c>
      <c r="P149" s="185" t="str">
        <f t="shared" ref="P149:P196" si="25">IFERROR(O149/N149,"")</f>
        <v/>
      </c>
      <c r="Q149" s="184" t="str">
        <f t="shared" ref="Q149:R189" si="26">IFERROR(K149/N149-1,"")</f>
        <v/>
      </c>
      <c r="R149" s="184" t="str">
        <f t="shared" si="26"/>
        <v/>
      </c>
      <c r="S149" s="272" t="str">
        <f t="shared" ref="S149:S196" si="27">IFERROR(M149-P149,"")</f>
        <v/>
      </c>
    </row>
    <row r="150" spans="1:19" ht="16.5" x14ac:dyDescent="0.3">
      <c r="A150" s="181" t="s">
        <v>558</v>
      </c>
      <c r="B150" s="182">
        <v>0</v>
      </c>
      <c r="C150" s="183">
        <v>0</v>
      </c>
      <c r="D150" s="184" t="str">
        <f t="shared" si="20"/>
        <v/>
      </c>
      <c r="E150" s="182">
        <v>0</v>
      </c>
      <c r="F150" s="183">
        <v>0</v>
      </c>
      <c r="G150" s="185" t="str">
        <f t="shared" si="21"/>
        <v/>
      </c>
      <c r="H150" s="184" t="str">
        <f t="shared" si="22"/>
        <v/>
      </c>
      <c r="I150" s="184" t="str">
        <f t="shared" si="22"/>
        <v/>
      </c>
      <c r="J150" s="272" t="str">
        <f t="shared" si="23"/>
        <v/>
      </c>
      <c r="K150" s="182">
        <v>10080</v>
      </c>
      <c r="L150" s="183">
        <v>3938</v>
      </c>
      <c r="M150" s="185">
        <f t="shared" si="24"/>
        <v>0.39067460317460317</v>
      </c>
      <c r="N150" s="182">
        <v>0</v>
      </c>
      <c r="O150" s="183">
        <v>0</v>
      </c>
      <c r="P150" s="185" t="str">
        <f t="shared" si="25"/>
        <v/>
      </c>
      <c r="Q150" s="184" t="str">
        <f t="shared" si="26"/>
        <v/>
      </c>
      <c r="R150" s="184" t="str">
        <f t="shared" si="26"/>
        <v/>
      </c>
      <c r="S150" s="272" t="str">
        <f t="shared" si="27"/>
        <v/>
      </c>
    </row>
    <row r="151" spans="1:19" ht="16.5" x14ac:dyDescent="0.3">
      <c r="A151" s="181" t="s">
        <v>550</v>
      </c>
      <c r="B151" s="182">
        <v>0</v>
      </c>
      <c r="C151" s="183">
        <v>0</v>
      </c>
      <c r="D151" s="184" t="str">
        <f t="shared" si="20"/>
        <v/>
      </c>
      <c r="E151" s="182">
        <v>0</v>
      </c>
      <c r="F151" s="183">
        <v>0</v>
      </c>
      <c r="G151" s="185" t="str">
        <f t="shared" si="21"/>
        <v/>
      </c>
      <c r="H151" s="184" t="str">
        <f t="shared" si="22"/>
        <v/>
      </c>
      <c r="I151" s="184" t="str">
        <f t="shared" si="22"/>
        <v/>
      </c>
      <c r="J151" s="272" t="str">
        <f t="shared" si="23"/>
        <v/>
      </c>
      <c r="K151" s="182">
        <v>0</v>
      </c>
      <c r="L151" s="183">
        <v>0</v>
      </c>
      <c r="M151" s="185" t="str">
        <f t="shared" si="24"/>
        <v/>
      </c>
      <c r="N151" s="182">
        <v>100</v>
      </c>
      <c r="O151" s="183">
        <v>85</v>
      </c>
      <c r="P151" s="185">
        <f t="shared" si="25"/>
        <v>0.85</v>
      </c>
      <c r="Q151" s="184">
        <f t="shared" si="26"/>
        <v>-1</v>
      </c>
      <c r="R151" s="184">
        <f t="shared" si="26"/>
        <v>-1</v>
      </c>
      <c r="S151" s="272" t="str">
        <f t="shared" si="27"/>
        <v/>
      </c>
    </row>
    <row r="152" spans="1:19" ht="16.5" x14ac:dyDescent="0.3">
      <c r="A152" s="181" t="s">
        <v>434</v>
      </c>
      <c r="B152" s="182">
        <v>0</v>
      </c>
      <c r="C152" s="183">
        <v>0</v>
      </c>
      <c r="D152" s="184" t="str">
        <f t="shared" si="20"/>
        <v/>
      </c>
      <c r="E152" s="182">
        <v>6664</v>
      </c>
      <c r="F152" s="183">
        <v>4960</v>
      </c>
      <c r="G152" s="185">
        <f t="shared" si="21"/>
        <v>0.74429771908763509</v>
      </c>
      <c r="H152" s="184">
        <f t="shared" si="22"/>
        <v>-1</v>
      </c>
      <c r="I152" s="184">
        <f t="shared" si="22"/>
        <v>-1</v>
      </c>
      <c r="J152" s="272" t="str">
        <f t="shared" si="23"/>
        <v/>
      </c>
      <c r="K152" s="182">
        <v>21219</v>
      </c>
      <c r="L152" s="183">
        <v>16937</v>
      </c>
      <c r="M152" s="185">
        <f t="shared" si="24"/>
        <v>0.79819972666006878</v>
      </c>
      <c r="N152" s="182">
        <v>47119</v>
      </c>
      <c r="O152" s="183">
        <v>39515</v>
      </c>
      <c r="P152" s="185">
        <f t="shared" si="25"/>
        <v>0.8386213629321505</v>
      </c>
      <c r="Q152" s="184">
        <f t="shared" si="26"/>
        <v>-0.54967210679343781</v>
      </c>
      <c r="R152" s="184">
        <f t="shared" si="26"/>
        <v>-0.57137795773756794</v>
      </c>
      <c r="S152" s="272">
        <f t="shared" si="27"/>
        <v>-4.0421636272081729E-2</v>
      </c>
    </row>
    <row r="153" spans="1:19" ht="16.5" x14ac:dyDescent="0.3">
      <c r="A153" s="181" t="s">
        <v>557</v>
      </c>
      <c r="B153" s="182">
        <v>0</v>
      </c>
      <c r="C153" s="183">
        <v>0</v>
      </c>
      <c r="D153" s="184" t="str">
        <f t="shared" si="20"/>
        <v/>
      </c>
      <c r="E153" s="182">
        <v>0</v>
      </c>
      <c r="F153" s="183">
        <v>0</v>
      </c>
      <c r="G153" s="185" t="str">
        <f t="shared" si="21"/>
        <v/>
      </c>
      <c r="H153" s="184" t="str">
        <f t="shared" si="22"/>
        <v/>
      </c>
      <c r="I153" s="184" t="str">
        <f t="shared" si="22"/>
        <v/>
      </c>
      <c r="J153" s="272" t="str">
        <f t="shared" si="23"/>
        <v/>
      </c>
      <c r="K153" s="182">
        <v>0</v>
      </c>
      <c r="L153" s="183">
        <v>0</v>
      </c>
      <c r="M153" s="185" t="str">
        <f t="shared" si="24"/>
        <v/>
      </c>
      <c r="N153" s="182">
        <v>68</v>
      </c>
      <c r="O153" s="183">
        <v>0</v>
      </c>
      <c r="P153" s="185">
        <f t="shared" si="25"/>
        <v>0</v>
      </c>
      <c r="Q153" s="184">
        <f t="shared" si="26"/>
        <v>-1</v>
      </c>
      <c r="R153" s="184" t="str">
        <f t="shared" si="26"/>
        <v/>
      </c>
      <c r="S153" s="272" t="str">
        <f t="shared" si="27"/>
        <v/>
      </c>
    </row>
    <row r="154" spans="1:19" ht="16.5" x14ac:dyDescent="0.3">
      <c r="A154" s="181" t="s">
        <v>554</v>
      </c>
      <c r="B154" s="182">
        <v>0</v>
      </c>
      <c r="C154" s="183">
        <v>0</v>
      </c>
      <c r="D154" s="184" t="str">
        <f t="shared" si="20"/>
        <v/>
      </c>
      <c r="E154" s="182">
        <v>0</v>
      </c>
      <c r="F154" s="183">
        <v>0</v>
      </c>
      <c r="G154" s="185" t="str">
        <f t="shared" si="21"/>
        <v/>
      </c>
      <c r="H154" s="184" t="str">
        <f t="shared" si="22"/>
        <v/>
      </c>
      <c r="I154" s="184" t="str">
        <f t="shared" si="22"/>
        <v/>
      </c>
      <c r="J154" s="272" t="str">
        <f t="shared" si="23"/>
        <v/>
      </c>
      <c r="K154" s="182">
        <v>0</v>
      </c>
      <c r="L154" s="183">
        <v>0</v>
      </c>
      <c r="M154" s="185" t="str">
        <f t="shared" si="24"/>
        <v/>
      </c>
      <c r="N154" s="182">
        <v>88</v>
      </c>
      <c r="O154" s="183">
        <v>0</v>
      </c>
      <c r="P154" s="185">
        <f t="shared" si="25"/>
        <v>0</v>
      </c>
      <c r="Q154" s="184">
        <f t="shared" si="26"/>
        <v>-1</v>
      </c>
      <c r="R154" s="184" t="str">
        <f t="shared" si="26"/>
        <v/>
      </c>
      <c r="S154" s="272" t="str">
        <f t="shared" si="27"/>
        <v/>
      </c>
    </row>
    <row r="155" spans="1:19" ht="16.5" x14ac:dyDescent="0.3">
      <c r="A155" s="181" t="s">
        <v>435</v>
      </c>
      <c r="B155" s="182">
        <v>0</v>
      </c>
      <c r="C155" s="183">
        <v>0</v>
      </c>
      <c r="D155" s="184" t="str">
        <f t="shared" si="20"/>
        <v/>
      </c>
      <c r="E155" s="182">
        <v>0</v>
      </c>
      <c r="F155" s="183">
        <v>0</v>
      </c>
      <c r="G155" s="185" t="str">
        <f t="shared" si="21"/>
        <v/>
      </c>
      <c r="H155" s="184" t="str">
        <f t="shared" si="22"/>
        <v/>
      </c>
      <c r="I155" s="184" t="str">
        <f t="shared" si="22"/>
        <v/>
      </c>
      <c r="J155" s="272" t="str">
        <f t="shared" si="23"/>
        <v/>
      </c>
      <c r="K155" s="182">
        <v>0</v>
      </c>
      <c r="L155" s="183">
        <v>0</v>
      </c>
      <c r="M155" s="185" t="str">
        <f t="shared" si="24"/>
        <v/>
      </c>
      <c r="N155" s="182">
        <v>80</v>
      </c>
      <c r="O155" s="183">
        <v>50</v>
      </c>
      <c r="P155" s="185">
        <f t="shared" si="25"/>
        <v>0.625</v>
      </c>
      <c r="Q155" s="184">
        <f t="shared" si="26"/>
        <v>-1</v>
      </c>
      <c r="R155" s="184">
        <f t="shared" si="26"/>
        <v>-1</v>
      </c>
      <c r="S155" s="272" t="str">
        <f t="shared" si="27"/>
        <v/>
      </c>
    </row>
    <row r="156" spans="1:19" ht="16.5" x14ac:dyDescent="0.3">
      <c r="A156" s="181" t="s">
        <v>556</v>
      </c>
      <c r="B156" s="182">
        <v>0</v>
      </c>
      <c r="C156" s="183">
        <v>0</v>
      </c>
      <c r="D156" s="184" t="str">
        <f t="shared" si="20"/>
        <v/>
      </c>
      <c r="E156" s="182">
        <v>0</v>
      </c>
      <c r="F156" s="183">
        <v>0</v>
      </c>
      <c r="G156" s="185" t="str">
        <f t="shared" si="21"/>
        <v/>
      </c>
      <c r="H156" s="184" t="str">
        <f t="shared" si="22"/>
        <v/>
      </c>
      <c r="I156" s="184" t="str">
        <f t="shared" si="22"/>
        <v/>
      </c>
      <c r="J156" s="272" t="str">
        <f t="shared" si="23"/>
        <v/>
      </c>
      <c r="K156" s="182">
        <v>3930</v>
      </c>
      <c r="L156" s="183">
        <v>3309</v>
      </c>
      <c r="M156" s="185">
        <f t="shared" si="24"/>
        <v>0.84198473282442743</v>
      </c>
      <c r="N156" s="182">
        <v>0</v>
      </c>
      <c r="O156" s="183">
        <v>0</v>
      </c>
      <c r="P156" s="185" t="str">
        <f t="shared" si="25"/>
        <v/>
      </c>
      <c r="Q156" s="184" t="str">
        <f t="shared" si="26"/>
        <v/>
      </c>
      <c r="R156" s="184" t="str">
        <f t="shared" si="26"/>
        <v/>
      </c>
      <c r="S156" s="272" t="str">
        <f t="shared" si="27"/>
        <v/>
      </c>
    </row>
    <row r="157" spans="1:19" ht="16.5" x14ac:dyDescent="0.3">
      <c r="A157" s="181" t="s">
        <v>553</v>
      </c>
      <c r="B157" s="182">
        <v>0</v>
      </c>
      <c r="C157" s="183">
        <v>0</v>
      </c>
      <c r="D157" s="184" t="str">
        <f t="shared" si="20"/>
        <v/>
      </c>
      <c r="E157" s="182">
        <v>0</v>
      </c>
      <c r="F157" s="183">
        <v>0</v>
      </c>
      <c r="G157" s="185" t="str">
        <f t="shared" si="21"/>
        <v/>
      </c>
      <c r="H157" s="184" t="str">
        <f t="shared" si="22"/>
        <v/>
      </c>
      <c r="I157" s="184" t="str">
        <f t="shared" si="22"/>
        <v/>
      </c>
      <c r="J157" s="272" t="str">
        <f t="shared" si="23"/>
        <v/>
      </c>
      <c r="K157" s="182">
        <v>189</v>
      </c>
      <c r="L157" s="183">
        <v>0</v>
      </c>
      <c r="M157" s="185">
        <f t="shared" si="24"/>
        <v>0</v>
      </c>
      <c r="N157" s="182">
        <v>0</v>
      </c>
      <c r="O157" s="183">
        <v>0</v>
      </c>
      <c r="P157" s="185" t="str">
        <f t="shared" si="25"/>
        <v/>
      </c>
      <c r="Q157" s="184" t="str">
        <f t="shared" si="26"/>
        <v/>
      </c>
      <c r="R157" s="184" t="str">
        <f t="shared" si="26"/>
        <v/>
      </c>
      <c r="S157" s="272" t="str">
        <f t="shared" si="27"/>
        <v/>
      </c>
    </row>
    <row r="158" spans="1:19" ht="16.5" x14ac:dyDescent="0.3">
      <c r="A158" s="181" t="s">
        <v>436</v>
      </c>
      <c r="B158" s="182">
        <v>0</v>
      </c>
      <c r="C158" s="183">
        <v>0</v>
      </c>
      <c r="D158" s="184" t="str">
        <f t="shared" si="20"/>
        <v/>
      </c>
      <c r="E158" s="182">
        <v>300</v>
      </c>
      <c r="F158" s="183">
        <v>105</v>
      </c>
      <c r="G158" s="185">
        <f t="shared" si="21"/>
        <v>0.35</v>
      </c>
      <c r="H158" s="184">
        <f t="shared" si="22"/>
        <v>-1</v>
      </c>
      <c r="I158" s="184">
        <f t="shared" si="22"/>
        <v>-1</v>
      </c>
      <c r="J158" s="272" t="str">
        <f t="shared" si="23"/>
        <v/>
      </c>
      <c r="K158" s="182">
        <v>0</v>
      </c>
      <c r="L158" s="183">
        <v>0</v>
      </c>
      <c r="M158" s="185" t="str">
        <f t="shared" si="24"/>
        <v/>
      </c>
      <c r="N158" s="182">
        <v>2700</v>
      </c>
      <c r="O158" s="183">
        <v>1189</v>
      </c>
      <c r="P158" s="185">
        <f t="shared" si="25"/>
        <v>0.44037037037037036</v>
      </c>
      <c r="Q158" s="184">
        <f t="shared" si="26"/>
        <v>-1</v>
      </c>
      <c r="R158" s="184">
        <f t="shared" si="26"/>
        <v>-1</v>
      </c>
      <c r="S158" s="272" t="str">
        <f t="shared" si="27"/>
        <v/>
      </c>
    </row>
    <row r="159" spans="1:19" ht="16.5" x14ac:dyDescent="0.3">
      <c r="A159" s="181" t="s">
        <v>555</v>
      </c>
      <c r="B159" s="182">
        <v>0</v>
      </c>
      <c r="C159" s="183">
        <v>0</v>
      </c>
      <c r="D159" s="184" t="str">
        <f t="shared" si="20"/>
        <v/>
      </c>
      <c r="E159" s="182">
        <v>0</v>
      </c>
      <c r="F159" s="183">
        <v>0</v>
      </c>
      <c r="G159" s="185" t="str">
        <f t="shared" si="21"/>
        <v/>
      </c>
      <c r="H159" s="184" t="str">
        <f t="shared" si="22"/>
        <v/>
      </c>
      <c r="I159" s="184" t="str">
        <f t="shared" si="22"/>
        <v/>
      </c>
      <c r="J159" s="272" t="str">
        <f t="shared" si="23"/>
        <v/>
      </c>
      <c r="K159" s="182">
        <v>0</v>
      </c>
      <c r="L159" s="183">
        <v>0</v>
      </c>
      <c r="M159" s="185" t="str">
        <f t="shared" si="24"/>
        <v/>
      </c>
      <c r="N159" s="182">
        <v>100</v>
      </c>
      <c r="O159" s="183">
        <v>0</v>
      </c>
      <c r="P159" s="185">
        <f t="shared" si="25"/>
        <v>0</v>
      </c>
      <c r="Q159" s="184">
        <f t="shared" si="26"/>
        <v>-1</v>
      </c>
      <c r="R159" s="184" t="str">
        <f t="shared" si="26"/>
        <v/>
      </c>
      <c r="S159" s="272" t="str">
        <f t="shared" si="27"/>
        <v/>
      </c>
    </row>
    <row r="160" spans="1:19" ht="16.5" x14ac:dyDescent="0.3">
      <c r="A160" s="181" t="s">
        <v>552</v>
      </c>
      <c r="B160" s="182">
        <v>0</v>
      </c>
      <c r="C160" s="183">
        <v>0</v>
      </c>
      <c r="D160" s="184" t="str">
        <f t="shared" si="20"/>
        <v/>
      </c>
      <c r="E160" s="182">
        <v>0</v>
      </c>
      <c r="F160" s="183">
        <v>0</v>
      </c>
      <c r="G160" s="185" t="str">
        <f t="shared" si="21"/>
        <v/>
      </c>
      <c r="H160" s="184" t="str">
        <f t="shared" si="22"/>
        <v/>
      </c>
      <c r="I160" s="184" t="str">
        <f t="shared" si="22"/>
        <v/>
      </c>
      <c r="J160" s="272" t="str">
        <f t="shared" si="23"/>
        <v/>
      </c>
      <c r="K160" s="182">
        <v>0</v>
      </c>
      <c r="L160" s="183">
        <v>0</v>
      </c>
      <c r="M160" s="185" t="str">
        <f t="shared" si="24"/>
        <v/>
      </c>
      <c r="N160" s="182">
        <v>80</v>
      </c>
      <c r="O160" s="183">
        <v>14</v>
      </c>
      <c r="P160" s="185">
        <f t="shared" si="25"/>
        <v>0.17499999999999999</v>
      </c>
      <c r="Q160" s="184">
        <f t="shared" si="26"/>
        <v>-1</v>
      </c>
      <c r="R160" s="184">
        <f t="shared" si="26"/>
        <v>-1</v>
      </c>
      <c r="S160" s="272" t="str">
        <f t="shared" si="27"/>
        <v/>
      </c>
    </row>
    <row r="161" spans="1:19" ht="16.5" x14ac:dyDescent="0.3">
      <c r="A161" s="181" t="s">
        <v>549</v>
      </c>
      <c r="B161" s="182">
        <v>0</v>
      </c>
      <c r="C161" s="183">
        <v>0</v>
      </c>
      <c r="D161" s="184" t="str">
        <f t="shared" si="20"/>
        <v/>
      </c>
      <c r="E161" s="182">
        <v>0</v>
      </c>
      <c r="F161" s="183">
        <v>0</v>
      </c>
      <c r="G161" s="185" t="str">
        <f t="shared" si="21"/>
        <v/>
      </c>
      <c r="H161" s="184" t="str">
        <f t="shared" si="22"/>
        <v/>
      </c>
      <c r="I161" s="184" t="str">
        <f t="shared" si="22"/>
        <v/>
      </c>
      <c r="J161" s="272" t="str">
        <f t="shared" si="23"/>
        <v/>
      </c>
      <c r="K161" s="182">
        <v>4725</v>
      </c>
      <c r="L161" s="183">
        <v>3362</v>
      </c>
      <c r="M161" s="185">
        <f t="shared" si="24"/>
        <v>0.71153439153439157</v>
      </c>
      <c r="N161" s="182">
        <v>0</v>
      </c>
      <c r="O161" s="183">
        <v>0</v>
      </c>
      <c r="P161" s="185" t="str">
        <f t="shared" si="25"/>
        <v/>
      </c>
      <c r="Q161" s="184" t="str">
        <f t="shared" si="26"/>
        <v/>
      </c>
      <c r="R161" s="184" t="str">
        <f t="shared" si="26"/>
        <v/>
      </c>
      <c r="S161" s="272" t="str">
        <f t="shared" si="27"/>
        <v/>
      </c>
    </row>
    <row r="162" spans="1:19" ht="17.25" thickBot="1" x14ac:dyDescent="0.35">
      <c r="A162" s="181" t="s">
        <v>559</v>
      </c>
      <c r="B162" s="182">
        <v>0</v>
      </c>
      <c r="C162" s="183">
        <v>0</v>
      </c>
      <c r="D162" s="184" t="str">
        <f t="shared" si="20"/>
        <v/>
      </c>
      <c r="E162" s="182">
        <v>0</v>
      </c>
      <c r="F162" s="183">
        <v>0</v>
      </c>
      <c r="G162" s="185" t="str">
        <f t="shared" si="21"/>
        <v/>
      </c>
      <c r="H162" s="184" t="str">
        <f t="shared" si="22"/>
        <v/>
      </c>
      <c r="I162" s="184" t="str">
        <f t="shared" si="22"/>
        <v/>
      </c>
      <c r="J162" s="272" t="str">
        <f t="shared" si="23"/>
        <v/>
      </c>
      <c r="K162" s="182">
        <v>0</v>
      </c>
      <c r="L162" s="183">
        <v>0</v>
      </c>
      <c r="M162" s="185" t="str">
        <f t="shared" si="24"/>
        <v/>
      </c>
      <c r="N162" s="182">
        <v>150</v>
      </c>
      <c r="O162" s="183">
        <v>0</v>
      </c>
      <c r="P162" s="185">
        <f t="shared" si="25"/>
        <v>0</v>
      </c>
      <c r="Q162" s="184">
        <f t="shared" si="26"/>
        <v>-1</v>
      </c>
      <c r="R162" s="184" t="str">
        <f t="shared" si="26"/>
        <v/>
      </c>
      <c r="S162" s="272" t="str">
        <f t="shared" si="27"/>
        <v/>
      </c>
    </row>
    <row r="163" spans="1:19" ht="16.5" thickTop="1" x14ac:dyDescent="0.25">
      <c r="A163" s="215" t="s">
        <v>220</v>
      </c>
      <c r="B163" s="216">
        <v>227058</v>
      </c>
      <c r="C163" s="217">
        <v>201063</v>
      </c>
      <c r="D163" s="218">
        <f t="shared" si="20"/>
        <v>0.88551383346986234</v>
      </c>
      <c r="E163" s="216">
        <v>189548</v>
      </c>
      <c r="F163" s="217">
        <v>172094</v>
      </c>
      <c r="G163" s="219">
        <f t="shared" si="21"/>
        <v>0.90791778335830498</v>
      </c>
      <c r="H163" s="218">
        <f t="shared" si="22"/>
        <v>0.19789182687234885</v>
      </c>
      <c r="I163" s="218">
        <f t="shared" si="22"/>
        <v>0.16833242297813977</v>
      </c>
      <c r="J163" s="271">
        <f t="shared" si="23"/>
        <v>-2.2403949888442631E-2</v>
      </c>
      <c r="K163" s="220">
        <v>2089446</v>
      </c>
      <c r="L163" s="216">
        <v>1833114</v>
      </c>
      <c r="M163" s="219">
        <f t="shared" si="24"/>
        <v>0.87732059119977257</v>
      </c>
      <c r="N163" s="216">
        <v>1882329</v>
      </c>
      <c r="O163" s="217">
        <v>1636961</v>
      </c>
      <c r="P163" s="219">
        <f t="shared" si="25"/>
        <v>0.86964659206759287</v>
      </c>
      <c r="Q163" s="218">
        <f t="shared" si="26"/>
        <v>0.11003230572338851</v>
      </c>
      <c r="R163" s="218">
        <f t="shared" si="26"/>
        <v>0.11982753407075664</v>
      </c>
      <c r="S163" s="271">
        <f t="shared" si="27"/>
        <v>7.6739991321796985E-3</v>
      </c>
    </row>
    <row r="164" spans="1:19" ht="16.5" x14ac:dyDescent="0.3">
      <c r="A164" s="181" t="s">
        <v>221</v>
      </c>
      <c r="B164" s="182">
        <v>94677</v>
      </c>
      <c r="C164" s="183">
        <v>86251</v>
      </c>
      <c r="D164" s="184">
        <f t="shared" si="20"/>
        <v>0.91100267224352272</v>
      </c>
      <c r="E164" s="182">
        <v>83492</v>
      </c>
      <c r="F164" s="183">
        <v>76563</v>
      </c>
      <c r="G164" s="185">
        <f t="shared" si="21"/>
        <v>0.9170100129353711</v>
      </c>
      <c r="H164" s="184">
        <f t="shared" si="22"/>
        <v>0.13396493077181049</v>
      </c>
      <c r="I164" s="184">
        <f t="shared" si="22"/>
        <v>0.12653631649752484</v>
      </c>
      <c r="J164" s="272">
        <f t="shared" si="23"/>
        <v>-6.007340691848384E-3</v>
      </c>
      <c r="K164" s="182">
        <v>881695</v>
      </c>
      <c r="L164" s="183">
        <v>778515</v>
      </c>
      <c r="M164" s="185">
        <f t="shared" si="24"/>
        <v>0.88297540532723906</v>
      </c>
      <c r="N164" s="182">
        <v>822541</v>
      </c>
      <c r="O164" s="183">
        <v>730625</v>
      </c>
      <c r="P164" s="185">
        <f t="shared" si="25"/>
        <v>0.8882535946536404</v>
      </c>
      <c r="Q164" s="184">
        <f t="shared" si="26"/>
        <v>7.1916171959817143E-2</v>
      </c>
      <c r="R164" s="184">
        <f t="shared" si="26"/>
        <v>6.5546621043627074E-2</v>
      </c>
      <c r="S164" s="272">
        <f t="shared" si="27"/>
        <v>-5.2781893264013391E-3</v>
      </c>
    </row>
    <row r="165" spans="1:19" ht="16.5" x14ac:dyDescent="0.3">
      <c r="A165" s="181" t="s">
        <v>222</v>
      </c>
      <c r="B165" s="182">
        <v>23591</v>
      </c>
      <c r="C165" s="183">
        <v>20010</v>
      </c>
      <c r="D165" s="184">
        <f t="shared" si="20"/>
        <v>0.84820482387351104</v>
      </c>
      <c r="E165" s="182">
        <v>14420</v>
      </c>
      <c r="F165" s="183">
        <v>12241</v>
      </c>
      <c r="G165" s="185">
        <f t="shared" si="21"/>
        <v>0.84889042995839115</v>
      </c>
      <c r="H165" s="184">
        <f t="shared" si="22"/>
        <v>0.63599167822468794</v>
      </c>
      <c r="I165" s="184">
        <f t="shared" si="22"/>
        <v>0.63467037006780491</v>
      </c>
      <c r="J165" s="272">
        <f t="shared" si="23"/>
        <v>-6.8560608488010821E-4</v>
      </c>
      <c r="K165" s="182">
        <v>175338</v>
      </c>
      <c r="L165" s="183">
        <v>148124</v>
      </c>
      <c r="M165" s="185">
        <f t="shared" si="24"/>
        <v>0.84479120327595847</v>
      </c>
      <c r="N165" s="182">
        <v>148335</v>
      </c>
      <c r="O165" s="183">
        <v>120496</v>
      </c>
      <c r="P165" s="185">
        <f t="shared" si="25"/>
        <v>0.81232345703980857</v>
      </c>
      <c r="Q165" s="184">
        <f t="shared" si="26"/>
        <v>0.18204065122863788</v>
      </c>
      <c r="R165" s="184">
        <f t="shared" si="26"/>
        <v>0.22928561943964954</v>
      </c>
      <c r="S165" s="272">
        <f t="shared" si="27"/>
        <v>3.2467746236149897E-2</v>
      </c>
    </row>
    <row r="166" spans="1:19" ht="16.5" x14ac:dyDescent="0.3">
      <c r="A166" s="181" t="s">
        <v>224</v>
      </c>
      <c r="B166" s="182">
        <v>17422</v>
      </c>
      <c r="C166" s="183">
        <v>14583</v>
      </c>
      <c r="D166" s="184">
        <f t="shared" si="20"/>
        <v>0.8370451153713695</v>
      </c>
      <c r="E166" s="182">
        <v>15759</v>
      </c>
      <c r="F166" s="183">
        <v>14682</v>
      </c>
      <c r="G166" s="185">
        <f t="shared" si="21"/>
        <v>0.93165810013325723</v>
      </c>
      <c r="H166" s="184">
        <f t="shared" si="22"/>
        <v>0.10552700044419061</v>
      </c>
      <c r="I166" s="184">
        <f t="shared" si="22"/>
        <v>-6.7429505516959365E-3</v>
      </c>
      <c r="J166" s="272">
        <f t="shared" si="23"/>
        <v>-9.4612984761887731E-2</v>
      </c>
      <c r="K166" s="182">
        <v>163261</v>
      </c>
      <c r="L166" s="183">
        <v>145668</v>
      </c>
      <c r="M166" s="185">
        <f t="shared" si="24"/>
        <v>0.89224003283086595</v>
      </c>
      <c r="N166" s="182">
        <v>140169</v>
      </c>
      <c r="O166" s="183">
        <v>123234</v>
      </c>
      <c r="P166" s="185">
        <f t="shared" si="25"/>
        <v>0.87918155940329179</v>
      </c>
      <c r="Q166" s="184">
        <f t="shared" si="26"/>
        <v>0.16474398761495057</v>
      </c>
      <c r="R166" s="184">
        <f t="shared" si="26"/>
        <v>0.18204391645162854</v>
      </c>
      <c r="S166" s="272">
        <f t="shared" si="27"/>
        <v>1.3058473427574158E-2</v>
      </c>
    </row>
    <row r="167" spans="1:19" ht="16.5" x14ac:dyDescent="0.3">
      <c r="A167" s="181" t="s">
        <v>225</v>
      </c>
      <c r="B167" s="182">
        <v>16836</v>
      </c>
      <c r="C167" s="183">
        <v>15316</v>
      </c>
      <c r="D167" s="184">
        <f t="shared" si="20"/>
        <v>0.90971727251128531</v>
      </c>
      <c r="E167" s="182">
        <v>17112</v>
      </c>
      <c r="F167" s="183">
        <v>15384</v>
      </c>
      <c r="G167" s="185">
        <f t="shared" si="21"/>
        <v>0.89901823281907434</v>
      </c>
      <c r="H167" s="184">
        <f t="shared" si="22"/>
        <v>-1.6129032258064502E-2</v>
      </c>
      <c r="I167" s="184">
        <f t="shared" si="22"/>
        <v>-4.4201768070722958E-3</v>
      </c>
      <c r="J167" s="272">
        <f t="shared" si="23"/>
        <v>1.0699039692210977E-2</v>
      </c>
      <c r="K167" s="182">
        <v>166428</v>
      </c>
      <c r="L167" s="183">
        <v>147914</v>
      </c>
      <c r="M167" s="185">
        <f t="shared" si="24"/>
        <v>0.88875669959381831</v>
      </c>
      <c r="N167" s="182">
        <v>160689</v>
      </c>
      <c r="O167" s="183">
        <v>136955</v>
      </c>
      <c r="P167" s="185">
        <f t="shared" si="25"/>
        <v>0.85229853941464573</v>
      </c>
      <c r="Q167" s="184">
        <f t="shared" si="26"/>
        <v>3.5714952485857765E-2</v>
      </c>
      <c r="R167" s="184">
        <f t="shared" si="26"/>
        <v>8.0018984337921317E-2</v>
      </c>
      <c r="S167" s="272">
        <f t="shared" si="27"/>
        <v>3.6458160179172583E-2</v>
      </c>
    </row>
    <row r="168" spans="1:19" ht="16.5" x14ac:dyDescent="0.3">
      <c r="A168" s="181" t="s">
        <v>223</v>
      </c>
      <c r="B168" s="182">
        <v>15420</v>
      </c>
      <c r="C168" s="183">
        <v>14219</v>
      </c>
      <c r="D168" s="184">
        <f t="shared" si="20"/>
        <v>0.92211413748378734</v>
      </c>
      <c r="E168" s="182">
        <v>15218</v>
      </c>
      <c r="F168" s="183">
        <v>14676</v>
      </c>
      <c r="G168" s="185">
        <f t="shared" si="21"/>
        <v>0.9643842817715863</v>
      </c>
      <c r="H168" s="184">
        <f t="shared" si="22"/>
        <v>1.3273754764095091E-2</v>
      </c>
      <c r="I168" s="184">
        <f t="shared" si="22"/>
        <v>-3.1139275006813794E-2</v>
      </c>
      <c r="J168" s="272">
        <f t="shared" si="23"/>
        <v>-4.2270144287798961E-2</v>
      </c>
      <c r="K168" s="182">
        <v>166010</v>
      </c>
      <c r="L168" s="183">
        <v>152367</v>
      </c>
      <c r="M168" s="185">
        <f t="shared" si="24"/>
        <v>0.91781820372266731</v>
      </c>
      <c r="N168" s="182">
        <v>149393</v>
      </c>
      <c r="O168" s="183">
        <v>138835</v>
      </c>
      <c r="P168" s="185">
        <f t="shared" si="25"/>
        <v>0.92932734465470268</v>
      </c>
      <c r="Q168" s="184">
        <f t="shared" si="26"/>
        <v>0.11123011118325499</v>
      </c>
      <c r="R168" s="184">
        <f t="shared" si="26"/>
        <v>9.746821766845537E-2</v>
      </c>
      <c r="S168" s="272">
        <f t="shared" si="27"/>
        <v>-1.1509140932035367E-2</v>
      </c>
    </row>
    <row r="169" spans="1:19" ht="16.5" x14ac:dyDescent="0.3">
      <c r="A169" s="181" t="s">
        <v>226</v>
      </c>
      <c r="B169" s="182">
        <v>15107</v>
      </c>
      <c r="C169" s="183">
        <v>13498</v>
      </c>
      <c r="D169" s="184">
        <f t="shared" si="20"/>
        <v>0.89349308267690475</v>
      </c>
      <c r="E169" s="182">
        <v>15120</v>
      </c>
      <c r="F169" s="183">
        <v>14090</v>
      </c>
      <c r="G169" s="185">
        <f t="shared" si="21"/>
        <v>0.93187830687830686</v>
      </c>
      <c r="H169" s="184">
        <f t="shared" si="22"/>
        <v>-8.5978835978839374E-4</v>
      </c>
      <c r="I169" s="184">
        <f t="shared" si="22"/>
        <v>-4.2015613910574845E-2</v>
      </c>
      <c r="J169" s="272">
        <f t="shared" si="23"/>
        <v>-3.8385224201402113E-2</v>
      </c>
      <c r="K169" s="182">
        <v>148525</v>
      </c>
      <c r="L169" s="183">
        <v>133339</v>
      </c>
      <c r="M169" s="185">
        <f t="shared" si="24"/>
        <v>0.89775458676990405</v>
      </c>
      <c r="N169" s="182">
        <v>148666</v>
      </c>
      <c r="O169" s="183">
        <v>135756</v>
      </c>
      <c r="P169" s="185">
        <f t="shared" si="25"/>
        <v>0.9131610455652267</v>
      </c>
      <c r="Q169" s="184">
        <f t="shared" si="26"/>
        <v>-9.4843474634420666E-4</v>
      </c>
      <c r="R169" s="184">
        <f t="shared" si="26"/>
        <v>-1.7804001296443661E-2</v>
      </c>
      <c r="S169" s="272">
        <f t="shared" si="27"/>
        <v>-1.5406458795322653E-2</v>
      </c>
    </row>
    <row r="170" spans="1:19" ht="16.5" x14ac:dyDescent="0.3">
      <c r="A170" s="181" t="s">
        <v>227</v>
      </c>
      <c r="B170" s="182">
        <v>13771</v>
      </c>
      <c r="C170" s="183">
        <v>11454</v>
      </c>
      <c r="D170" s="184">
        <f t="shared" si="20"/>
        <v>0.83174787597124389</v>
      </c>
      <c r="E170" s="182">
        <v>15181</v>
      </c>
      <c r="F170" s="183">
        <v>13457</v>
      </c>
      <c r="G170" s="185">
        <f t="shared" si="21"/>
        <v>0.88643699361043404</v>
      </c>
      <c r="H170" s="184">
        <f t="shared" si="22"/>
        <v>-9.2879256965944235E-2</v>
      </c>
      <c r="I170" s="184">
        <f t="shared" si="22"/>
        <v>-0.1488444675633499</v>
      </c>
      <c r="J170" s="272">
        <f t="shared" si="23"/>
        <v>-5.4689117639190155E-2</v>
      </c>
      <c r="K170" s="182">
        <v>129323</v>
      </c>
      <c r="L170" s="183">
        <v>112774</v>
      </c>
      <c r="M170" s="185">
        <f t="shared" si="24"/>
        <v>0.87203359031262806</v>
      </c>
      <c r="N170" s="182">
        <v>183390</v>
      </c>
      <c r="O170" s="183">
        <v>149090</v>
      </c>
      <c r="P170" s="185">
        <f t="shared" si="25"/>
        <v>0.81296690113964776</v>
      </c>
      <c r="Q170" s="184">
        <f t="shared" si="26"/>
        <v>-0.29481978297617095</v>
      </c>
      <c r="R170" s="184">
        <f t="shared" si="26"/>
        <v>-0.24358441210007375</v>
      </c>
      <c r="S170" s="272">
        <f t="shared" si="27"/>
        <v>5.9066689172980302E-2</v>
      </c>
    </row>
    <row r="171" spans="1:19" ht="16.5" x14ac:dyDescent="0.3">
      <c r="A171" s="181" t="s">
        <v>228</v>
      </c>
      <c r="B171" s="182">
        <v>10422</v>
      </c>
      <c r="C171" s="183">
        <v>8690</v>
      </c>
      <c r="D171" s="184">
        <f t="shared" si="20"/>
        <v>0.83381308769909801</v>
      </c>
      <c r="E171" s="182">
        <v>0</v>
      </c>
      <c r="F171" s="183">
        <v>0</v>
      </c>
      <c r="G171" s="185" t="str">
        <f t="shared" si="21"/>
        <v/>
      </c>
      <c r="H171" s="184" t="str">
        <f t="shared" si="22"/>
        <v/>
      </c>
      <c r="I171" s="184" t="str">
        <f t="shared" si="22"/>
        <v/>
      </c>
      <c r="J171" s="272" t="str">
        <f t="shared" si="23"/>
        <v/>
      </c>
      <c r="K171" s="182">
        <v>102972</v>
      </c>
      <c r="L171" s="183">
        <v>88364</v>
      </c>
      <c r="M171" s="185">
        <f t="shared" si="24"/>
        <v>0.85813619236297245</v>
      </c>
      <c r="N171" s="182">
        <v>0</v>
      </c>
      <c r="O171" s="183">
        <v>0</v>
      </c>
      <c r="P171" s="185" t="str">
        <f t="shared" si="25"/>
        <v/>
      </c>
      <c r="Q171" s="184" t="str">
        <f t="shared" si="26"/>
        <v/>
      </c>
      <c r="R171" s="184" t="str">
        <f t="shared" si="26"/>
        <v/>
      </c>
      <c r="S171" s="272" t="str">
        <f t="shared" si="27"/>
        <v/>
      </c>
    </row>
    <row r="172" spans="1:19" ht="16.5" x14ac:dyDescent="0.3">
      <c r="A172" s="181" t="s">
        <v>230</v>
      </c>
      <c r="B172" s="182">
        <v>7056</v>
      </c>
      <c r="C172" s="183">
        <v>5263</v>
      </c>
      <c r="D172" s="184">
        <f t="shared" si="20"/>
        <v>0.74589002267573701</v>
      </c>
      <c r="E172" s="182">
        <v>4998</v>
      </c>
      <c r="F172" s="183">
        <v>3799</v>
      </c>
      <c r="G172" s="185">
        <f t="shared" si="21"/>
        <v>0.76010404161664669</v>
      </c>
      <c r="H172" s="184">
        <f t="shared" si="22"/>
        <v>0.41176470588235303</v>
      </c>
      <c r="I172" s="184">
        <f t="shared" si="22"/>
        <v>0.38536456962358523</v>
      </c>
      <c r="J172" s="272">
        <f t="shared" si="23"/>
        <v>-1.4214018940909678E-2</v>
      </c>
      <c r="K172" s="182">
        <v>59388</v>
      </c>
      <c r="L172" s="183">
        <v>42683</v>
      </c>
      <c r="M172" s="185">
        <f t="shared" si="24"/>
        <v>0.71871421836061156</v>
      </c>
      <c r="N172" s="182">
        <v>48510</v>
      </c>
      <c r="O172" s="183">
        <v>33750</v>
      </c>
      <c r="P172" s="185">
        <f t="shared" si="25"/>
        <v>0.69573283858998147</v>
      </c>
      <c r="Q172" s="184">
        <f t="shared" si="26"/>
        <v>0.22424242424242413</v>
      </c>
      <c r="R172" s="184">
        <f t="shared" si="26"/>
        <v>0.26468148148148152</v>
      </c>
      <c r="S172" s="272">
        <f t="shared" si="27"/>
        <v>2.2981379770630084E-2</v>
      </c>
    </row>
    <row r="173" spans="1:19" ht="16.5" x14ac:dyDescent="0.3">
      <c r="A173" s="181" t="s">
        <v>229</v>
      </c>
      <c r="B173" s="182">
        <v>7056</v>
      </c>
      <c r="C173" s="183">
        <v>6647</v>
      </c>
      <c r="D173" s="184">
        <f t="shared" si="20"/>
        <v>0.94203514739229022</v>
      </c>
      <c r="E173" s="182">
        <v>4998</v>
      </c>
      <c r="F173" s="183">
        <v>4664</v>
      </c>
      <c r="G173" s="185">
        <f t="shared" si="21"/>
        <v>0.93317326930772304</v>
      </c>
      <c r="H173" s="184">
        <f t="shared" si="22"/>
        <v>0.41176470588235303</v>
      </c>
      <c r="I173" s="184">
        <f t="shared" si="22"/>
        <v>0.42517152658662094</v>
      </c>
      <c r="J173" s="272">
        <f t="shared" si="23"/>
        <v>8.8618780845671763E-3</v>
      </c>
      <c r="K173" s="182">
        <v>59424</v>
      </c>
      <c r="L173" s="183">
        <v>56700</v>
      </c>
      <c r="M173" s="185">
        <f t="shared" si="24"/>
        <v>0.95415993537964461</v>
      </c>
      <c r="N173" s="182">
        <v>47334</v>
      </c>
      <c r="O173" s="183">
        <v>45009</v>
      </c>
      <c r="P173" s="185">
        <f t="shared" si="25"/>
        <v>0.95088097350741541</v>
      </c>
      <c r="Q173" s="184">
        <f t="shared" si="26"/>
        <v>0.25541893776143998</v>
      </c>
      <c r="R173" s="184">
        <f t="shared" si="26"/>
        <v>0.2597480503899221</v>
      </c>
      <c r="S173" s="272">
        <f t="shared" si="27"/>
        <v>3.2789618722292024E-3</v>
      </c>
    </row>
    <row r="174" spans="1:19" ht="16.5" x14ac:dyDescent="0.3">
      <c r="A174" s="181" t="s">
        <v>231</v>
      </c>
      <c r="B174" s="182">
        <v>5700</v>
      </c>
      <c r="C174" s="183">
        <v>5132</v>
      </c>
      <c r="D174" s="184">
        <f t="shared" si="20"/>
        <v>0.90035087719298246</v>
      </c>
      <c r="E174" s="182">
        <v>0</v>
      </c>
      <c r="F174" s="183">
        <v>0</v>
      </c>
      <c r="G174" s="185" t="str">
        <f t="shared" si="21"/>
        <v/>
      </c>
      <c r="H174" s="184" t="str">
        <f t="shared" si="22"/>
        <v/>
      </c>
      <c r="I174" s="184" t="str">
        <f t="shared" si="22"/>
        <v/>
      </c>
      <c r="J174" s="272" t="str">
        <f t="shared" si="23"/>
        <v/>
      </c>
      <c r="K174" s="182">
        <v>26050</v>
      </c>
      <c r="L174" s="183">
        <v>19925</v>
      </c>
      <c r="M174" s="185">
        <f t="shared" si="24"/>
        <v>0.76487523992322459</v>
      </c>
      <c r="N174" s="182">
        <v>0</v>
      </c>
      <c r="O174" s="183">
        <v>0</v>
      </c>
      <c r="P174" s="185" t="str">
        <f t="shared" si="25"/>
        <v/>
      </c>
      <c r="Q174" s="184" t="str">
        <f t="shared" si="26"/>
        <v/>
      </c>
      <c r="R174" s="184" t="str">
        <f t="shared" si="26"/>
        <v/>
      </c>
      <c r="S174" s="272" t="str">
        <f t="shared" si="27"/>
        <v/>
      </c>
    </row>
    <row r="175" spans="1:19" ht="16.5" x14ac:dyDescent="0.3">
      <c r="A175" s="181" t="s">
        <v>591</v>
      </c>
      <c r="B175" s="182">
        <v>0</v>
      </c>
      <c r="C175" s="183">
        <v>0</v>
      </c>
      <c r="D175" s="184" t="str">
        <f t="shared" si="20"/>
        <v/>
      </c>
      <c r="E175" s="182">
        <v>0</v>
      </c>
      <c r="F175" s="183">
        <v>0</v>
      </c>
      <c r="G175" s="185" t="str">
        <f t="shared" si="21"/>
        <v/>
      </c>
      <c r="H175" s="184" t="str">
        <f t="shared" si="22"/>
        <v/>
      </c>
      <c r="I175" s="184" t="str">
        <f t="shared" si="22"/>
        <v/>
      </c>
      <c r="J175" s="272" t="str">
        <f t="shared" si="23"/>
        <v/>
      </c>
      <c r="K175" s="182">
        <v>120</v>
      </c>
      <c r="L175" s="183">
        <v>100</v>
      </c>
      <c r="M175" s="185">
        <f t="shared" si="24"/>
        <v>0.83333333333333337</v>
      </c>
      <c r="N175" s="182">
        <v>0</v>
      </c>
      <c r="O175" s="183">
        <v>0</v>
      </c>
      <c r="P175" s="185" t="str">
        <f t="shared" si="25"/>
        <v/>
      </c>
      <c r="Q175" s="184" t="str">
        <f t="shared" si="26"/>
        <v/>
      </c>
      <c r="R175" s="184" t="str">
        <f t="shared" si="26"/>
        <v/>
      </c>
      <c r="S175" s="272" t="str">
        <f t="shared" si="27"/>
        <v/>
      </c>
    </row>
    <row r="176" spans="1:19" ht="16.5" x14ac:dyDescent="0.3">
      <c r="A176" s="181" t="s">
        <v>592</v>
      </c>
      <c r="B176" s="182">
        <v>0</v>
      </c>
      <c r="C176" s="183">
        <v>0</v>
      </c>
      <c r="D176" s="184" t="str">
        <f t="shared" si="20"/>
        <v/>
      </c>
      <c r="E176" s="182">
        <v>0</v>
      </c>
      <c r="F176" s="183">
        <v>0</v>
      </c>
      <c r="G176" s="185" t="str">
        <f t="shared" si="21"/>
        <v/>
      </c>
      <c r="H176" s="184" t="str">
        <f t="shared" si="22"/>
        <v/>
      </c>
      <c r="I176" s="184" t="str">
        <f t="shared" si="22"/>
        <v/>
      </c>
      <c r="J176" s="272" t="str">
        <f t="shared" si="23"/>
        <v/>
      </c>
      <c r="K176" s="182">
        <v>0</v>
      </c>
      <c r="L176" s="183">
        <v>0</v>
      </c>
      <c r="M176" s="185" t="str">
        <f t="shared" si="24"/>
        <v/>
      </c>
      <c r="N176" s="182">
        <v>250</v>
      </c>
      <c r="O176" s="183">
        <v>43</v>
      </c>
      <c r="P176" s="185">
        <f t="shared" si="25"/>
        <v>0.17199999999999999</v>
      </c>
      <c r="Q176" s="184">
        <f t="shared" si="26"/>
        <v>-1</v>
      </c>
      <c r="R176" s="184">
        <f t="shared" si="26"/>
        <v>-1</v>
      </c>
      <c r="S176" s="272" t="str">
        <f t="shared" si="27"/>
        <v/>
      </c>
    </row>
    <row r="177" spans="1:19" ht="16.5" x14ac:dyDescent="0.3">
      <c r="A177" s="181" t="s">
        <v>593</v>
      </c>
      <c r="B177" s="182">
        <v>0</v>
      </c>
      <c r="C177" s="183">
        <v>0</v>
      </c>
      <c r="D177" s="184" t="str">
        <f t="shared" si="20"/>
        <v/>
      </c>
      <c r="E177" s="182">
        <v>0</v>
      </c>
      <c r="F177" s="183">
        <v>0</v>
      </c>
      <c r="G177" s="185" t="str">
        <f t="shared" si="21"/>
        <v/>
      </c>
      <c r="H177" s="184" t="str">
        <f t="shared" si="22"/>
        <v/>
      </c>
      <c r="I177" s="184" t="str">
        <f t="shared" si="22"/>
        <v/>
      </c>
      <c r="J177" s="272" t="str">
        <f t="shared" si="23"/>
        <v/>
      </c>
      <c r="K177" s="182">
        <v>521</v>
      </c>
      <c r="L177" s="183">
        <v>172</v>
      </c>
      <c r="M177" s="185">
        <f t="shared" si="24"/>
        <v>0.33013435700575816</v>
      </c>
      <c r="N177" s="182">
        <v>0</v>
      </c>
      <c r="O177" s="183">
        <v>0</v>
      </c>
      <c r="P177" s="185" t="str">
        <f t="shared" si="25"/>
        <v/>
      </c>
      <c r="Q177" s="184" t="str">
        <f t="shared" si="26"/>
        <v/>
      </c>
      <c r="R177" s="184" t="str">
        <f t="shared" si="26"/>
        <v/>
      </c>
      <c r="S177" s="272" t="str">
        <f t="shared" si="27"/>
        <v/>
      </c>
    </row>
    <row r="178" spans="1:19" ht="16.5" x14ac:dyDescent="0.3">
      <c r="A178" s="181" t="s">
        <v>594</v>
      </c>
      <c r="B178" s="182">
        <v>0</v>
      </c>
      <c r="C178" s="183">
        <v>0</v>
      </c>
      <c r="D178" s="184" t="str">
        <f t="shared" si="20"/>
        <v/>
      </c>
      <c r="E178" s="182">
        <v>0</v>
      </c>
      <c r="F178" s="183">
        <v>0</v>
      </c>
      <c r="G178" s="185" t="str">
        <f t="shared" si="21"/>
        <v/>
      </c>
      <c r="H178" s="184" t="str">
        <f t="shared" si="22"/>
        <v/>
      </c>
      <c r="I178" s="184" t="str">
        <f t="shared" si="22"/>
        <v/>
      </c>
      <c r="J178" s="272" t="str">
        <f t="shared" si="23"/>
        <v/>
      </c>
      <c r="K178" s="182">
        <v>0</v>
      </c>
      <c r="L178" s="183">
        <v>0</v>
      </c>
      <c r="M178" s="185" t="str">
        <f t="shared" si="24"/>
        <v/>
      </c>
      <c r="N178" s="182">
        <v>80</v>
      </c>
      <c r="O178" s="183">
        <v>68</v>
      </c>
      <c r="P178" s="185">
        <f t="shared" si="25"/>
        <v>0.85</v>
      </c>
      <c r="Q178" s="184">
        <f t="shared" si="26"/>
        <v>-1</v>
      </c>
      <c r="R178" s="184">
        <f t="shared" si="26"/>
        <v>-1</v>
      </c>
      <c r="S178" s="272" t="str">
        <f t="shared" si="27"/>
        <v/>
      </c>
    </row>
    <row r="179" spans="1:19" ht="16.5" x14ac:dyDescent="0.3">
      <c r="A179" s="181" t="s">
        <v>595</v>
      </c>
      <c r="B179" s="182">
        <v>0</v>
      </c>
      <c r="C179" s="183">
        <v>0</v>
      </c>
      <c r="D179" s="184" t="str">
        <f t="shared" si="20"/>
        <v/>
      </c>
      <c r="E179" s="182">
        <v>0</v>
      </c>
      <c r="F179" s="183">
        <v>0</v>
      </c>
      <c r="G179" s="185" t="str">
        <f t="shared" si="21"/>
        <v/>
      </c>
      <c r="H179" s="184" t="str">
        <f t="shared" si="22"/>
        <v/>
      </c>
      <c r="I179" s="184" t="str">
        <f t="shared" si="22"/>
        <v/>
      </c>
      <c r="J179" s="272" t="str">
        <f t="shared" si="23"/>
        <v/>
      </c>
      <c r="K179" s="182">
        <v>0</v>
      </c>
      <c r="L179" s="183">
        <v>0</v>
      </c>
      <c r="M179" s="185" t="str">
        <f t="shared" si="24"/>
        <v/>
      </c>
      <c r="N179" s="182">
        <v>120</v>
      </c>
      <c r="O179" s="183">
        <v>0</v>
      </c>
      <c r="P179" s="185">
        <f t="shared" si="25"/>
        <v>0</v>
      </c>
      <c r="Q179" s="184">
        <f t="shared" si="26"/>
        <v>-1</v>
      </c>
      <c r="R179" s="184" t="str">
        <f t="shared" si="26"/>
        <v/>
      </c>
      <c r="S179" s="272" t="str">
        <f t="shared" si="27"/>
        <v/>
      </c>
    </row>
    <row r="180" spans="1:19" ht="16.5" x14ac:dyDescent="0.3">
      <c r="A180" s="181" t="s">
        <v>596</v>
      </c>
      <c r="B180" s="182">
        <v>0</v>
      </c>
      <c r="C180" s="183">
        <v>0</v>
      </c>
      <c r="D180" s="184" t="str">
        <f t="shared" si="20"/>
        <v/>
      </c>
      <c r="E180" s="182">
        <v>0</v>
      </c>
      <c r="F180" s="183">
        <v>0</v>
      </c>
      <c r="G180" s="185" t="str">
        <f t="shared" si="21"/>
        <v/>
      </c>
      <c r="H180" s="184" t="str">
        <f t="shared" si="22"/>
        <v/>
      </c>
      <c r="I180" s="184" t="str">
        <f t="shared" si="22"/>
        <v/>
      </c>
      <c r="J180" s="272" t="str">
        <f t="shared" si="23"/>
        <v/>
      </c>
      <c r="K180" s="182">
        <v>0</v>
      </c>
      <c r="L180" s="183">
        <v>0</v>
      </c>
      <c r="M180" s="185" t="str">
        <f t="shared" si="24"/>
        <v/>
      </c>
      <c r="N180" s="182">
        <v>88</v>
      </c>
      <c r="O180" s="183">
        <v>86</v>
      </c>
      <c r="P180" s="185">
        <f t="shared" si="25"/>
        <v>0.97727272727272729</v>
      </c>
      <c r="Q180" s="184">
        <f t="shared" si="26"/>
        <v>-1</v>
      </c>
      <c r="R180" s="184">
        <f t="shared" si="26"/>
        <v>-1</v>
      </c>
      <c r="S180" s="272" t="str">
        <f t="shared" si="27"/>
        <v/>
      </c>
    </row>
    <row r="181" spans="1:19" ht="16.5" x14ac:dyDescent="0.3">
      <c r="A181" s="181" t="s">
        <v>597</v>
      </c>
      <c r="B181" s="182">
        <v>0</v>
      </c>
      <c r="C181" s="183">
        <v>0</v>
      </c>
      <c r="D181" s="184" t="str">
        <f t="shared" si="20"/>
        <v/>
      </c>
      <c r="E181" s="182">
        <v>0</v>
      </c>
      <c r="F181" s="183">
        <v>0</v>
      </c>
      <c r="G181" s="185" t="str">
        <f t="shared" si="21"/>
        <v/>
      </c>
      <c r="H181" s="184" t="str">
        <f t="shared" si="22"/>
        <v/>
      </c>
      <c r="I181" s="184" t="str">
        <f t="shared" si="22"/>
        <v/>
      </c>
      <c r="J181" s="272" t="str">
        <f t="shared" si="23"/>
        <v/>
      </c>
      <c r="K181" s="182">
        <v>0</v>
      </c>
      <c r="L181" s="183">
        <v>0</v>
      </c>
      <c r="M181" s="185" t="str">
        <f t="shared" si="24"/>
        <v/>
      </c>
      <c r="N181" s="182">
        <v>120</v>
      </c>
      <c r="O181" s="183">
        <v>0</v>
      </c>
      <c r="P181" s="185">
        <f t="shared" si="25"/>
        <v>0</v>
      </c>
      <c r="Q181" s="184">
        <f t="shared" si="26"/>
        <v>-1</v>
      </c>
      <c r="R181" s="184" t="str">
        <f t="shared" si="26"/>
        <v/>
      </c>
      <c r="S181" s="272" t="str">
        <f t="shared" si="27"/>
        <v/>
      </c>
    </row>
    <row r="182" spans="1:19" ht="16.5" x14ac:dyDescent="0.3">
      <c r="A182" s="181" t="s">
        <v>598</v>
      </c>
      <c r="B182" s="182">
        <v>0</v>
      </c>
      <c r="C182" s="183">
        <v>0</v>
      </c>
      <c r="D182" s="184" t="str">
        <f t="shared" si="20"/>
        <v/>
      </c>
      <c r="E182" s="182">
        <v>0</v>
      </c>
      <c r="F182" s="183">
        <v>0</v>
      </c>
      <c r="G182" s="185" t="str">
        <f t="shared" si="21"/>
        <v/>
      </c>
      <c r="H182" s="184" t="str">
        <f t="shared" si="22"/>
        <v/>
      </c>
      <c r="I182" s="184" t="str">
        <f t="shared" si="22"/>
        <v/>
      </c>
      <c r="J182" s="272" t="str">
        <f t="shared" si="23"/>
        <v/>
      </c>
      <c r="K182" s="182">
        <v>641</v>
      </c>
      <c r="L182" s="183">
        <v>266</v>
      </c>
      <c r="M182" s="185">
        <f t="shared" si="24"/>
        <v>0.41497659906396256</v>
      </c>
      <c r="N182" s="182">
        <v>0</v>
      </c>
      <c r="O182" s="183">
        <v>0</v>
      </c>
      <c r="P182" s="185" t="str">
        <f t="shared" si="25"/>
        <v/>
      </c>
      <c r="Q182" s="184" t="str">
        <f t="shared" si="26"/>
        <v/>
      </c>
      <c r="R182" s="184" t="str">
        <f t="shared" si="26"/>
        <v/>
      </c>
      <c r="S182" s="272" t="str">
        <f t="shared" si="27"/>
        <v/>
      </c>
    </row>
    <row r="183" spans="1:19" ht="16.5" x14ac:dyDescent="0.3">
      <c r="A183" s="181" t="s">
        <v>599</v>
      </c>
      <c r="B183" s="182">
        <v>0</v>
      </c>
      <c r="C183" s="183">
        <v>0</v>
      </c>
      <c r="D183" s="184" t="str">
        <f t="shared" si="20"/>
        <v/>
      </c>
      <c r="E183" s="182">
        <v>0</v>
      </c>
      <c r="F183" s="183">
        <v>0</v>
      </c>
      <c r="G183" s="185" t="str">
        <f t="shared" si="21"/>
        <v/>
      </c>
      <c r="H183" s="184" t="str">
        <f t="shared" si="22"/>
        <v/>
      </c>
      <c r="I183" s="184" t="str">
        <f t="shared" si="22"/>
        <v/>
      </c>
      <c r="J183" s="272" t="str">
        <f t="shared" si="23"/>
        <v/>
      </c>
      <c r="K183" s="182">
        <v>0</v>
      </c>
      <c r="L183" s="183">
        <v>0</v>
      </c>
      <c r="M183" s="185" t="str">
        <f t="shared" si="24"/>
        <v/>
      </c>
      <c r="N183" s="182">
        <v>144</v>
      </c>
      <c r="O183" s="183">
        <v>7</v>
      </c>
      <c r="P183" s="185">
        <f t="shared" si="25"/>
        <v>4.8611111111111112E-2</v>
      </c>
      <c r="Q183" s="184">
        <f t="shared" si="26"/>
        <v>-1</v>
      </c>
      <c r="R183" s="184">
        <f t="shared" si="26"/>
        <v>-1</v>
      </c>
      <c r="S183" s="272" t="str">
        <f t="shared" si="27"/>
        <v/>
      </c>
    </row>
    <row r="184" spans="1:19" ht="17.25" thickBot="1" x14ac:dyDescent="0.35">
      <c r="A184" s="181" t="s">
        <v>432</v>
      </c>
      <c r="B184" s="182">
        <v>0</v>
      </c>
      <c r="C184" s="183">
        <v>0</v>
      </c>
      <c r="D184" s="184" t="str">
        <f t="shared" si="20"/>
        <v/>
      </c>
      <c r="E184" s="182">
        <v>3250</v>
      </c>
      <c r="F184" s="183">
        <v>2538</v>
      </c>
      <c r="G184" s="185">
        <f t="shared" si="21"/>
        <v>0.78092307692307694</v>
      </c>
      <c r="H184" s="184">
        <f t="shared" si="22"/>
        <v>-1</v>
      </c>
      <c r="I184" s="184">
        <f t="shared" si="22"/>
        <v>-1</v>
      </c>
      <c r="J184" s="272" t="str">
        <f t="shared" si="23"/>
        <v/>
      </c>
      <c r="K184" s="182">
        <v>9750</v>
      </c>
      <c r="L184" s="183">
        <v>6203</v>
      </c>
      <c r="M184" s="185">
        <f t="shared" si="24"/>
        <v>0.6362051282051282</v>
      </c>
      <c r="N184" s="182">
        <v>32500</v>
      </c>
      <c r="O184" s="183">
        <v>23007</v>
      </c>
      <c r="P184" s="185">
        <f t="shared" si="25"/>
        <v>0.70790769230769235</v>
      </c>
      <c r="Q184" s="184">
        <f t="shared" si="26"/>
        <v>-0.7</v>
      </c>
      <c r="R184" s="184">
        <f t="shared" si="26"/>
        <v>-0.73038640413787115</v>
      </c>
      <c r="S184" s="272">
        <f t="shared" si="27"/>
        <v>-7.1702564102564148E-2</v>
      </c>
    </row>
    <row r="185" spans="1:19" ht="16.5" thickTop="1" x14ac:dyDescent="0.25">
      <c r="A185" s="215" t="s">
        <v>246</v>
      </c>
      <c r="B185" s="216">
        <v>44069</v>
      </c>
      <c r="C185" s="217">
        <v>34527</v>
      </c>
      <c r="D185" s="218">
        <f t="shared" si="20"/>
        <v>0.78347591277315121</v>
      </c>
      <c r="E185" s="216">
        <v>45563</v>
      </c>
      <c r="F185" s="217">
        <v>34317</v>
      </c>
      <c r="G185" s="219">
        <f t="shared" si="21"/>
        <v>0.75317691986919211</v>
      </c>
      <c r="H185" s="218">
        <f t="shared" si="22"/>
        <v>-3.2789763623993107E-2</v>
      </c>
      <c r="I185" s="218">
        <f t="shared" si="22"/>
        <v>6.1194160328699176E-3</v>
      </c>
      <c r="J185" s="271">
        <f t="shared" si="23"/>
        <v>3.0298992903959099E-2</v>
      </c>
      <c r="K185" s="220">
        <v>500989</v>
      </c>
      <c r="L185" s="216">
        <v>401036</v>
      </c>
      <c r="M185" s="219">
        <f t="shared" si="24"/>
        <v>0.80048863348297072</v>
      </c>
      <c r="N185" s="216">
        <v>468407</v>
      </c>
      <c r="O185" s="217">
        <v>380528</v>
      </c>
      <c r="P185" s="219">
        <f t="shared" si="25"/>
        <v>0.81238751769294648</v>
      </c>
      <c r="Q185" s="218">
        <f t="shared" si="26"/>
        <v>6.9559165426648084E-2</v>
      </c>
      <c r="R185" s="218">
        <f t="shared" si="26"/>
        <v>5.3893537400664382E-2</v>
      </c>
      <c r="S185" s="271">
        <f t="shared" si="27"/>
        <v>-1.1898884209975757E-2</v>
      </c>
    </row>
    <row r="186" spans="1:19" ht="16.5" x14ac:dyDescent="0.3">
      <c r="A186" s="181" t="s">
        <v>373</v>
      </c>
      <c r="B186" s="182">
        <v>13139</v>
      </c>
      <c r="C186" s="183">
        <v>11009</v>
      </c>
      <c r="D186" s="184">
        <f t="shared" si="20"/>
        <v>0.83788720602785605</v>
      </c>
      <c r="E186" s="182">
        <v>22088</v>
      </c>
      <c r="F186" s="183">
        <v>15134</v>
      </c>
      <c r="G186" s="185">
        <f t="shared" si="21"/>
        <v>0.68516841724013033</v>
      </c>
      <c r="H186" s="184">
        <f t="shared" si="22"/>
        <v>-0.4051521187975371</v>
      </c>
      <c r="I186" s="184">
        <f t="shared" si="22"/>
        <v>-0.27256508523853573</v>
      </c>
      <c r="J186" s="272">
        <f t="shared" si="23"/>
        <v>0.15271878878772571</v>
      </c>
      <c r="K186" s="182">
        <v>185193</v>
      </c>
      <c r="L186" s="183">
        <v>146936</v>
      </c>
      <c r="M186" s="185">
        <f t="shared" si="24"/>
        <v>0.79342091763727574</v>
      </c>
      <c r="N186" s="182">
        <v>195767</v>
      </c>
      <c r="O186" s="183">
        <v>157500</v>
      </c>
      <c r="P186" s="185">
        <f t="shared" si="25"/>
        <v>0.80452783155485863</v>
      </c>
      <c r="Q186" s="184">
        <f t="shared" si="26"/>
        <v>-5.4013189148324314E-2</v>
      </c>
      <c r="R186" s="184">
        <f t="shared" si="26"/>
        <v>-6.707301587301584E-2</v>
      </c>
      <c r="S186" s="272">
        <f t="shared" si="27"/>
        <v>-1.1106913917582895E-2</v>
      </c>
    </row>
    <row r="187" spans="1:19" ht="16.5" x14ac:dyDescent="0.3">
      <c r="A187" s="181" t="s">
        <v>248</v>
      </c>
      <c r="B187" s="182">
        <v>11843</v>
      </c>
      <c r="C187" s="183">
        <v>8569</v>
      </c>
      <c r="D187" s="184">
        <f t="shared" si="20"/>
        <v>0.72354977623912864</v>
      </c>
      <c r="E187" s="182">
        <v>8311</v>
      </c>
      <c r="F187" s="183">
        <v>6762</v>
      </c>
      <c r="G187" s="185">
        <f t="shared" si="21"/>
        <v>0.81362050294790034</v>
      </c>
      <c r="H187" s="184">
        <f t="shared" si="22"/>
        <v>0.42497894356876431</v>
      </c>
      <c r="I187" s="184">
        <f t="shared" si="22"/>
        <v>0.26722863058266788</v>
      </c>
      <c r="J187" s="272">
        <f t="shared" si="23"/>
        <v>-9.0070726708771698E-2</v>
      </c>
      <c r="K187" s="182">
        <v>108042</v>
      </c>
      <c r="L187" s="183">
        <v>91057</v>
      </c>
      <c r="M187" s="185">
        <f t="shared" si="24"/>
        <v>0.84279261768571478</v>
      </c>
      <c r="N187" s="182">
        <v>106409</v>
      </c>
      <c r="O187" s="183">
        <v>87438</v>
      </c>
      <c r="P187" s="185">
        <f t="shared" si="25"/>
        <v>0.82171620821547053</v>
      </c>
      <c r="Q187" s="184">
        <f t="shared" si="26"/>
        <v>1.5346446259244972E-2</v>
      </c>
      <c r="R187" s="184">
        <f t="shared" si="26"/>
        <v>4.1389327294768963E-2</v>
      </c>
      <c r="S187" s="272">
        <f t="shared" si="27"/>
        <v>2.1076409470244251E-2</v>
      </c>
    </row>
    <row r="188" spans="1:19" ht="16.5" x14ac:dyDescent="0.3">
      <c r="A188" s="181" t="s">
        <v>247</v>
      </c>
      <c r="B188" s="182">
        <v>11709</v>
      </c>
      <c r="C188" s="183">
        <v>9583</v>
      </c>
      <c r="D188" s="184">
        <f t="shared" si="20"/>
        <v>0.81843026731573998</v>
      </c>
      <c r="E188" s="182">
        <v>9900</v>
      </c>
      <c r="F188" s="183">
        <v>8340</v>
      </c>
      <c r="G188" s="185">
        <f t="shared" si="21"/>
        <v>0.84242424242424241</v>
      </c>
      <c r="H188" s="184">
        <f t="shared" si="22"/>
        <v>0.18272727272727263</v>
      </c>
      <c r="I188" s="184">
        <f t="shared" si="22"/>
        <v>0.14904076738609118</v>
      </c>
      <c r="J188" s="272">
        <f t="shared" si="23"/>
        <v>-2.399397510850243E-2</v>
      </c>
      <c r="K188" s="182">
        <v>134756</v>
      </c>
      <c r="L188" s="183">
        <v>104988</v>
      </c>
      <c r="M188" s="185">
        <f t="shared" si="24"/>
        <v>0.77909703464038704</v>
      </c>
      <c r="N188" s="182">
        <v>92717</v>
      </c>
      <c r="O188" s="183">
        <v>77639</v>
      </c>
      <c r="P188" s="185">
        <f t="shared" si="25"/>
        <v>0.8373761014700648</v>
      </c>
      <c r="Q188" s="184">
        <f t="shared" si="26"/>
        <v>0.45341199564265455</v>
      </c>
      <c r="R188" s="184">
        <f t="shared" si="26"/>
        <v>0.35225852986256911</v>
      </c>
      <c r="S188" s="272">
        <f t="shared" si="27"/>
        <v>-5.8279066829677761E-2</v>
      </c>
    </row>
    <row r="189" spans="1:19" ht="16.5" x14ac:dyDescent="0.3">
      <c r="A189" s="181" t="s">
        <v>376</v>
      </c>
      <c r="B189" s="182">
        <v>7306</v>
      </c>
      <c r="C189" s="183">
        <v>5343</v>
      </c>
      <c r="D189" s="184">
        <f t="shared" si="20"/>
        <v>0.73131672597864772</v>
      </c>
      <c r="E189" s="182">
        <v>5264</v>
      </c>
      <c r="F189" s="183">
        <v>4081</v>
      </c>
      <c r="G189" s="185">
        <f t="shared" si="21"/>
        <v>0.77526595744680848</v>
      </c>
      <c r="H189" s="184">
        <f t="shared" si="22"/>
        <v>0.387917933130699</v>
      </c>
      <c r="I189" s="184">
        <f t="shared" si="22"/>
        <v>0.30923793187944137</v>
      </c>
      <c r="J189" s="272">
        <f t="shared" si="23"/>
        <v>-4.3949231468160765E-2</v>
      </c>
      <c r="K189" s="182">
        <v>71934</v>
      </c>
      <c r="L189" s="183">
        <v>57418</v>
      </c>
      <c r="M189" s="185">
        <f t="shared" si="24"/>
        <v>0.79820390913893291</v>
      </c>
      <c r="N189" s="182">
        <v>70952</v>
      </c>
      <c r="O189" s="183">
        <v>56371</v>
      </c>
      <c r="P189" s="185">
        <f t="shared" si="25"/>
        <v>0.79449486977111283</v>
      </c>
      <c r="Q189" s="184">
        <f t="shared" si="26"/>
        <v>1.3840342766941127E-2</v>
      </c>
      <c r="R189" s="184">
        <f t="shared" si="26"/>
        <v>1.8573379929396339E-2</v>
      </c>
      <c r="S189" s="272">
        <f t="shared" si="27"/>
        <v>3.7090393678200773E-3</v>
      </c>
    </row>
    <row r="190" spans="1:19" ht="16.5" x14ac:dyDescent="0.3">
      <c r="A190" s="181" t="s">
        <v>375</v>
      </c>
      <c r="B190" s="182">
        <v>72</v>
      </c>
      <c r="C190" s="183">
        <v>23</v>
      </c>
      <c r="D190" s="184">
        <f t="shared" si="20"/>
        <v>0.31944444444444442</v>
      </c>
      <c r="E190" s="182">
        <v>0</v>
      </c>
      <c r="F190" s="183">
        <v>0</v>
      </c>
      <c r="G190" s="185" t="str">
        <f t="shared" si="21"/>
        <v/>
      </c>
      <c r="H190" s="184" t="str">
        <f t="shared" ref="H190:I196" si="28">IFERROR(B190/E190-1,"")</f>
        <v/>
      </c>
      <c r="I190" s="184" t="str">
        <f t="shared" si="28"/>
        <v/>
      </c>
      <c r="J190" s="272" t="str">
        <f t="shared" si="23"/>
        <v/>
      </c>
      <c r="K190" s="182">
        <v>738</v>
      </c>
      <c r="L190" s="183">
        <v>339</v>
      </c>
      <c r="M190" s="185">
        <f t="shared" si="24"/>
        <v>0.45934959349593496</v>
      </c>
      <c r="N190" s="182">
        <v>0</v>
      </c>
      <c r="O190" s="183">
        <v>0</v>
      </c>
      <c r="P190" s="185" t="str">
        <f t="shared" si="25"/>
        <v/>
      </c>
      <c r="Q190" s="184" t="str">
        <f t="shared" ref="Q190:R196" si="29">IFERROR(K190/N190-1,"")</f>
        <v/>
      </c>
      <c r="R190" s="184" t="str">
        <f t="shared" si="29"/>
        <v/>
      </c>
      <c r="S190" s="272" t="str">
        <f t="shared" si="27"/>
        <v/>
      </c>
    </row>
    <row r="191" spans="1:19" ht="16.5" x14ac:dyDescent="0.3">
      <c r="A191" s="181" t="s">
        <v>433</v>
      </c>
      <c r="B191" s="182">
        <v>0</v>
      </c>
      <c r="C191" s="183">
        <v>0</v>
      </c>
      <c r="D191" s="184" t="str">
        <f t="shared" si="20"/>
        <v/>
      </c>
      <c r="E191" s="182">
        <v>0</v>
      </c>
      <c r="F191" s="183">
        <v>0</v>
      </c>
      <c r="G191" s="185" t="str">
        <f t="shared" si="21"/>
        <v/>
      </c>
      <c r="H191" s="184" t="str">
        <f t="shared" si="28"/>
        <v/>
      </c>
      <c r="I191" s="184" t="str">
        <f t="shared" si="28"/>
        <v/>
      </c>
      <c r="J191" s="272" t="str">
        <f t="shared" si="23"/>
        <v/>
      </c>
      <c r="K191" s="182">
        <v>0</v>
      </c>
      <c r="L191" s="183">
        <v>0</v>
      </c>
      <c r="M191" s="185" t="str">
        <f t="shared" si="24"/>
        <v/>
      </c>
      <c r="N191" s="182">
        <v>2160</v>
      </c>
      <c r="O191" s="183">
        <v>1580</v>
      </c>
      <c r="P191" s="185">
        <f t="shared" si="25"/>
        <v>0.73148148148148151</v>
      </c>
      <c r="Q191" s="184">
        <f t="shared" si="29"/>
        <v>-1</v>
      </c>
      <c r="R191" s="184">
        <f t="shared" si="29"/>
        <v>-1</v>
      </c>
      <c r="S191" s="272" t="str">
        <f t="shared" si="27"/>
        <v/>
      </c>
    </row>
    <row r="192" spans="1:19" ht="16.5" x14ac:dyDescent="0.3">
      <c r="A192" s="181" t="s">
        <v>374</v>
      </c>
      <c r="B192" s="182">
        <v>0</v>
      </c>
      <c r="C192" s="183">
        <v>0</v>
      </c>
      <c r="D192" s="184" t="str">
        <f t="shared" si="20"/>
        <v/>
      </c>
      <c r="E192" s="182">
        <v>0</v>
      </c>
      <c r="F192" s="183">
        <v>0</v>
      </c>
      <c r="G192" s="185" t="str">
        <f t="shared" si="21"/>
        <v/>
      </c>
      <c r="H192" s="184" t="str">
        <f t="shared" si="28"/>
        <v/>
      </c>
      <c r="I192" s="184" t="str">
        <f t="shared" si="28"/>
        <v/>
      </c>
      <c r="J192" s="272" t="str">
        <f t="shared" si="23"/>
        <v/>
      </c>
      <c r="K192" s="182">
        <v>99</v>
      </c>
      <c r="L192" s="183">
        <v>96</v>
      </c>
      <c r="M192" s="185">
        <f t="shared" si="24"/>
        <v>0.96969696969696972</v>
      </c>
      <c r="N192" s="182">
        <v>0</v>
      </c>
      <c r="O192" s="183">
        <v>0</v>
      </c>
      <c r="P192" s="185" t="str">
        <f t="shared" si="25"/>
        <v/>
      </c>
      <c r="Q192" s="184" t="str">
        <f t="shared" si="29"/>
        <v/>
      </c>
      <c r="R192" s="184" t="str">
        <f t="shared" si="29"/>
        <v/>
      </c>
      <c r="S192" s="272" t="str">
        <f t="shared" si="27"/>
        <v/>
      </c>
    </row>
    <row r="193" spans="1:19" ht="16.5" x14ac:dyDescent="0.3">
      <c r="A193" s="181" t="s">
        <v>377</v>
      </c>
      <c r="B193" s="182">
        <v>0</v>
      </c>
      <c r="C193" s="183">
        <v>0</v>
      </c>
      <c r="D193" s="184" t="str">
        <f t="shared" si="20"/>
        <v/>
      </c>
      <c r="E193" s="182">
        <v>0</v>
      </c>
      <c r="F193" s="183">
        <v>0</v>
      </c>
      <c r="G193" s="185" t="str">
        <f t="shared" si="21"/>
        <v/>
      </c>
      <c r="H193" s="184" t="str">
        <f t="shared" si="28"/>
        <v/>
      </c>
      <c r="I193" s="184" t="str">
        <f t="shared" si="28"/>
        <v/>
      </c>
      <c r="J193" s="272" t="str">
        <f t="shared" si="23"/>
        <v/>
      </c>
      <c r="K193" s="182">
        <v>116</v>
      </c>
      <c r="L193" s="183">
        <v>108</v>
      </c>
      <c r="M193" s="185">
        <f t="shared" si="24"/>
        <v>0.93103448275862066</v>
      </c>
      <c r="N193" s="182">
        <v>144</v>
      </c>
      <c r="O193" s="183">
        <v>0</v>
      </c>
      <c r="P193" s="185">
        <f t="shared" si="25"/>
        <v>0</v>
      </c>
      <c r="Q193" s="184">
        <f t="shared" si="29"/>
        <v>-0.19444444444444442</v>
      </c>
      <c r="R193" s="184" t="str">
        <f t="shared" si="29"/>
        <v/>
      </c>
      <c r="S193" s="272">
        <f t="shared" si="27"/>
        <v>0.93103448275862066</v>
      </c>
    </row>
    <row r="194" spans="1:19" ht="16.5" x14ac:dyDescent="0.3">
      <c r="A194" s="181" t="s">
        <v>600</v>
      </c>
      <c r="B194" s="182">
        <v>0</v>
      </c>
      <c r="C194" s="183">
        <v>0</v>
      </c>
      <c r="D194" s="184" t="str">
        <f t="shared" si="20"/>
        <v/>
      </c>
      <c r="E194" s="182">
        <v>0</v>
      </c>
      <c r="F194" s="183">
        <v>0</v>
      </c>
      <c r="G194" s="185" t="str">
        <f t="shared" si="21"/>
        <v/>
      </c>
      <c r="H194" s="184" t="str">
        <f t="shared" si="28"/>
        <v/>
      </c>
      <c r="I194" s="184" t="str">
        <f t="shared" si="28"/>
        <v/>
      </c>
      <c r="J194" s="272" t="str">
        <f t="shared" si="23"/>
        <v/>
      </c>
      <c r="K194" s="182">
        <v>0</v>
      </c>
      <c r="L194" s="183">
        <v>0</v>
      </c>
      <c r="M194" s="185" t="str">
        <f t="shared" si="24"/>
        <v/>
      </c>
      <c r="N194" s="182">
        <v>258</v>
      </c>
      <c r="O194" s="183">
        <v>0</v>
      </c>
      <c r="P194" s="185">
        <f t="shared" si="25"/>
        <v>0</v>
      </c>
      <c r="Q194" s="184">
        <f t="shared" si="29"/>
        <v>-1</v>
      </c>
      <c r="R194" s="184" t="str">
        <f t="shared" si="29"/>
        <v/>
      </c>
      <c r="S194" s="272" t="str">
        <f t="shared" si="27"/>
        <v/>
      </c>
    </row>
    <row r="195" spans="1:19" ht="16.5" x14ac:dyDescent="0.3">
      <c r="A195" s="181" t="s">
        <v>601</v>
      </c>
      <c r="B195" s="182">
        <v>0</v>
      </c>
      <c r="C195" s="183">
        <v>0</v>
      </c>
      <c r="D195" s="184" t="str">
        <f t="shared" si="20"/>
        <v/>
      </c>
      <c r="E195" s="182">
        <v>0</v>
      </c>
      <c r="F195" s="183">
        <v>0</v>
      </c>
      <c r="G195" s="185" t="str">
        <f t="shared" si="21"/>
        <v/>
      </c>
      <c r="H195" s="184" t="str">
        <f t="shared" si="28"/>
        <v/>
      </c>
      <c r="I195" s="184" t="str">
        <f t="shared" si="28"/>
        <v/>
      </c>
      <c r="J195" s="272" t="str">
        <f t="shared" si="23"/>
        <v/>
      </c>
      <c r="K195" s="182">
        <v>11</v>
      </c>
      <c r="L195" s="183">
        <v>0</v>
      </c>
      <c r="M195" s="185">
        <f t="shared" si="24"/>
        <v>0</v>
      </c>
      <c r="N195" s="182">
        <v>0</v>
      </c>
      <c r="O195" s="183">
        <v>0</v>
      </c>
      <c r="P195" s="185" t="str">
        <f t="shared" si="25"/>
        <v/>
      </c>
      <c r="Q195" s="184" t="str">
        <f t="shared" si="29"/>
        <v/>
      </c>
      <c r="R195" s="184" t="str">
        <f t="shared" si="29"/>
        <v/>
      </c>
      <c r="S195" s="272" t="str">
        <f t="shared" si="27"/>
        <v/>
      </c>
    </row>
    <row r="196" spans="1:19" ht="17.25" thickBot="1" x14ac:dyDescent="0.35">
      <c r="A196" s="187" t="s">
        <v>378</v>
      </c>
      <c r="B196" s="188">
        <v>0</v>
      </c>
      <c r="C196" s="211">
        <v>0</v>
      </c>
      <c r="D196" s="212" t="str">
        <f t="shared" si="20"/>
        <v/>
      </c>
      <c r="E196" s="188">
        <v>0</v>
      </c>
      <c r="F196" s="211">
        <v>0</v>
      </c>
      <c r="G196" s="213" t="str">
        <f t="shared" si="21"/>
        <v/>
      </c>
      <c r="H196" s="212" t="str">
        <f t="shared" si="28"/>
        <v/>
      </c>
      <c r="I196" s="212" t="str">
        <f t="shared" si="28"/>
        <v/>
      </c>
      <c r="J196" s="273" t="str">
        <f t="shared" si="23"/>
        <v/>
      </c>
      <c r="K196" s="188">
        <v>100</v>
      </c>
      <c r="L196" s="211">
        <v>94</v>
      </c>
      <c r="M196" s="213">
        <f t="shared" si="24"/>
        <v>0.94</v>
      </c>
      <c r="N196" s="188">
        <v>0</v>
      </c>
      <c r="O196" s="211">
        <v>0</v>
      </c>
      <c r="P196" s="213" t="str">
        <f t="shared" si="25"/>
        <v/>
      </c>
      <c r="Q196" s="212" t="str">
        <f t="shared" si="29"/>
        <v/>
      </c>
      <c r="R196" s="212" t="str">
        <f t="shared" si="29"/>
        <v/>
      </c>
      <c r="S196" s="273" t="str">
        <f t="shared" si="27"/>
        <v/>
      </c>
    </row>
    <row r="197" spans="1:19" ht="15.75" thickTop="1" x14ac:dyDescent="0.25"/>
  </sheetData>
  <mergeCells count="12">
    <mergeCell ref="N6:P6"/>
    <mergeCell ref="Q6:S6"/>
    <mergeCell ref="A1:B1"/>
    <mergeCell ref="A3:S3"/>
    <mergeCell ref="A4:S4"/>
    <mergeCell ref="A5:A7"/>
    <mergeCell ref="B5:J5"/>
    <mergeCell ref="K5:S5"/>
    <mergeCell ref="B6:D6"/>
    <mergeCell ref="E6:G6"/>
    <mergeCell ref="H6:J6"/>
    <mergeCell ref="K6:M6"/>
  </mergeCells>
  <conditionalFormatting sqref="J3 S3 J197:J65556 S197:S65556">
    <cfRule type="cellIs" dxfId="113" priority="88" stopIfTrue="1" operator="lessThan">
      <formula>0</formula>
    </cfRule>
  </conditionalFormatting>
  <conditionalFormatting sqref="H8:J11 Q8:S11">
    <cfRule type="cellIs" dxfId="112" priority="89" stopIfTrue="1" operator="lessThan">
      <formula>0</formula>
    </cfRule>
    <cfRule type="cellIs" dxfId="111" priority="90" stopIfTrue="1" operator="greaterThanOrEqual">
      <formula>0</formula>
    </cfRule>
  </conditionalFormatting>
  <conditionalFormatting sqref="H185:J185 Q185:S185 H163:J163 Q163:S163 H122:J122 Q122:S122 H50:J50 Q50:S50">
    <cfRule type="cellIs" dxfId="23" priority="3" stopIfTrue="1" operator="lessThan">
      <formula>0</formula>
    </cfRule>
    <cfRule type="cellIs" dxfId="22" priority="4" stopIfTrue="1" operator="greaterThanOrEqual">
      <formula>0</formula>
    </cfRule>
  </conditionalFormatting>
  <conditionalFormatting sqref="H186:J196 Q186:S196 H164:J184 Q164:S184 H123:J162 Q123:S162 H51:J121 Q51:S121 H12:J49 Q12:S49">
    <cfRule type="cellIs" dxfId="21" priority="1" stopIfTrue="1" operator="lessThan">
      <formula>0</formula>
    </cfRule>
    <cfRule type="cellIs" dxfId="20" priority="2" stopIfTrue="1" operator="greaterThanOrEqual">
      <formula>0</formula>
    </cfRule>
  </conditionalFormatting>
  <hyperlinks>
    <hyperlink ref="A1:B1" location="INDICE!A1" display="Volver al Indice" xr:uid="{9EBCBE17-726E-463D-AD9C-A5EA23103B72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3A97E-5682-4ED2-BAA1-4A038102F748}">
  <dimension ref="A1:U112"/>
  <sheetViews>
    <sheetView topLeftCell="A2" zoomScale="90" zoomScaleNormal="90" workbookViewId="0">
      <selection activeCell="A3" sqref="A3:S3"/>
    </sheetView>
  </sheetViews>
  <sheetFormatPr baseColWidth="10" defaultRowHeight="15" x14ac:dyDescent="0.25"/>
  <cols>
    <col min="1" max="1" width="28.85546875" style="112" customWidth="1"/>
    <col min="2" max="2" width="12" style="112" bestFit="1" customWidth="1"/>
    <col min="3" max="3" width="11" style="112" customWidth="1"/>
    <col min="4" max="4" width="9.5703125" style="112" customWidth="1"/>
    <col min="5" max="5" width="11.5703125" style="112" customWidth="1"/>
    <col min="6" max="6" width="10.140625" style="112" bestFit="1" customWidth="1"/>
    <col min="7" max="7" width="10.42578125" style="112" customWidth="1"/>
    <col min="8" max="8" width="10.85546875" style="112" customWidth="1"/>
    <col min="9" max="10" width="10" style="112" customWidth="1"/>
    <col min="11" max="11" width="12.28515625" style="112" customWidth="1"/>
    <col min="12" max="12" width="11.42578125" style="112"/>
    <col min="13" max="13" width="9" style="112" customWidth="1"/>
    <col min="14" max="14" width="11.5703125" style="112" customWidth="1"/>
    <col min="15" max="15" width="11.140625" style="112" customWidth="1"/>
    <col min="16" max="16" width="9.7109375" style="112" bestFit="1" customWidth="1"/>
    <col min="17" max="17" width="11.140625" style="112" bestFit="1" customWidth="1"/>
    <col min="18" max="18" width="10.28515625" style="112" bestFit="1" customWidth="1"/>
    <col min="19" max="19" width="9.7109375" style="112" bestFit="1" customWidth="1"/>
    <col min="20" max="21" width="8" style="190"/>
  </cols>
  <sheetData>
    <row r="1" spans="1:21" ht="16.5" thickBot="1" x14ac:dyDescent="0.3">
      <c r="A1" s="381" t="s">
        <v>25</v>
      </c>
      <c r="B1" s="382"/>
    </row>
    <row r="2" spans="1:21" ht="15.75" thickBot="1" x14ac:dyDescent="0.3"/>
    <row r="3" spans="1:21" ht="19.5" thickTop="1" x14ac:dyDescent="0.25">
      <c r="A3" s="400" t="s">
        <v>249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2"/>
    </row>
    <row r="4" spans="1:21" ht="19.5" thickBot="1" x14ac:dyDescent="0.3">
      <c r="A4" s="403" t="s">
        <v>4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5"/>
    </row>
    <row r="5" spans="1:21" ht="16.5" thickTop="1" thickBot="1" x14ac:dyDescent="0.3">
      <c r="A5" s="406" t="s">
        <v>250</v>
      </c>
      <c r="B5" s="363" t="s">
        <v>73</v>
      </c>
      <c r="C5" s="363"/>
      <c r="D5" s="363"/>
      <c r="E5" s="363"/>
      <c r="F5" s="363"/>
      <c r="G5" s="363"/>
      <c r="H5" s="363"/>
      <c r="I5" s="363"/>
      <c r="J5" s="364"/>
      <c r="K5" s="365" t="s">
        <v>74</v>
      </c>
      <c r="L5" s="363"/>
      <c r="M5" s="363"/>
      <c r="N5" s="363"/>
      <c r="O5" s="363"/>
      <c r="P5" s="363"/>
      <c r="Q5" s="363"/>
      <c r="R5" s="363"/>
      <c r="S5" s="364"/>
    </row>
    <row r="6" spans="1:21" ht="17.25" x14ac:dyDescent="0.3">
      <c r="A6" s="407"/>
      <c r="B6" s="371" t="s">
        <v>614</v>
      </c>
      <c r="C6" s="349"/>
      <c r="D6" s="350"/>
      <c r="E6" s="371" t="s">
        <v>615</v>
      </c>
      <c r="F6" s="349"/>
      <c r="G6" s="350"/>
      <c r="H6" s="351" t="s">
        <v>75</v>
      </c>
      <c r="I6" s="352"/>
      <c r="J6" s="353"/>
      <c r="K6" s="368" t="s">
        <v>616</v>
      </c>
      <c r="L6" s="349"/>
      <c r="M6" s="369"/>
      <c r="N6" s="348" t="s">
        <v>617</v>
      </c>
      <c r="O6" s="349"/>
      <c r="P6" s="350"/>
      <c r="Q6" s="351" t="s">
        <v>75</v>
      </c>
      <c r="R6" s="352"/>
      <c r="S6" s="353"/>
      <c r="T6" s="191"/>
      <c r="U6" s="191"/>
    </row>
    <row r="7" spans="1:21" ht="26.25" thickBot="1" x14ac:dyDescent="0.3">
      <c r="A7" s="408"/>
      <c r="B7" s="114" t="s">
        <v>50</v>
      </c>
      <c r="C7" s="115" t="s">
        <v>76</v>
      </c>
      <c r="D7" s="116" t="s">
        <v>77</v>
      </c>
      <c r="E7" s="117" t="s">
        <v>50</v>
      </c>
      <c r="F7" s="115" t="s">
        <v>76</v>
      </c>
      <c r="G7" s="116" t="s">
        <v>77</v>
      </c>
      <c r="H7" s="118" t="s">
        <v>78</v>
      </c>
      <c r="I7" s="118" t="s">
        <v>79</v>
      </c>
      <c r="J7" s="116" t="s">
        <v>77</v>
      </c>
      <c r="K7" s="119" t="s">
        <v>50</v>
      </c>
      <c r="L7" s="115" t="s">
        <v>76</v>
      </c>
      <c r="M7" s="120" t="s">
        <v>77</v>
      </c>
      <c r="N7" s="117" t="s">
        <v>50</v>
      </c>
      <c r="O7" s="121" t="s">
        <v>79</v>
      </c>
      <c r="P7" s="122" t="s">
        <v>77</v>
      </c>
      <c r="Q7" s="118" t="s">
        <v>78</v>
      </c>
      <c r="R7" s="118" t="s">
        <v>79</v>
      </c>
      <c r="S7" s="123" t="s">
        <v>77</v>
      </c>
    </row>
    <row r="8" spans="1:21" ht="18" thickTop="1" thickBot="1" x14ac:dyDescent="0.35">
      <c r="A8" s="233" t="s">
        <v>80</v>
      </c>
      <c r="B8" s="234">
        <v>1567052</v>
      </c>
      <c r="C8" s="235">
        <v>1249599</v>
      </c>
      <c r="D8" s="236">
        <f>IFERROR(C8/B8,"")</f>
        <v>0.79742025152962381</v>
      </c>
      <c r="E8" s="234">
        <v>1538327</v>
      </c>
      <c r="F8" s="235">
        <v>1236418</v>
      </c>
      <c r="G8" s="236">
        <f>IFERROR(F8/E8,"")</f>
        <v>0.80374198723678381</v>
      </c>
      <c r="H8" s="237">
        <f>IFERROR(B8/E8-1,"")</f>
        <v>1.8672882943613356E-2</v>
      </c>
      <c r="I8" s="237">
        <f>IFERROR(C8/F8-1,"")</f>
        <v>1.0660634186820284E-2</v>
      </c>
      <c r="J8" s="274">
        <f>IFERROR(D8-G8,"")</f>
        <v>-6.3217357071599922E-3</v>
      </c>
      <c r="K8" s="238">
        <v>15817884</v>
      </c>
      <c r="L8" s="235">
        <v>12974083</v>
      </c>
      <c r="M8" s="236">
        <f>IFERROR(L8/K8,"")</f>
        <v>0.82021609211446989</v>
      </c>
      <c r="N8" s="234">
        <v>14865945</v>
      </c>
      <c r="O8" s="235">
        <v>12349285</v>
      </c>
      <c r="P8" s="236">
        <f>IFERROR(O8/N8,"")</f>
        <v>0.83070971942920546</v>
      </c>
      <c r="Q8" s="237">
        <f>IFERROR(K8/N8-1,"")</f>
        <v>6.4034879720058058E-2</v>
      </c>
      <c r="R8" s="237">
        <f>IFERROR(L8/O8-1,"")</f>
        <v>5.0593860292316606E-2</v>
      </c>
      <c r="S8" s="274">
        <f>IFERROR(M8-P8,"")</f>
        <v>-1.0493627314735576E-2</v>
      </c>
      <c r="T8" s="192"/>
      <c r="U8" s="192"/>
    </row>
    <row r="9" spans="1:21" ht="15.75" thickTop="1" x14ac:dyDescent="0.25">
      <c r="A9" s="228" t="s">
        <v>379</v>
      </c>
      <c r="B9" s="229">
        <v>486321</v>
      </c>
      <c r="C9" s="230">
        <v>373840</v>
      </c>
      <c r="D9" s="231">
        <f t="shared" ref="D9:D72" si="0">IFERROR(C9/B9,"")</f>
        <v>0.76871037853598756</v>
      </c>
      <c r="E9" s="229">
        <v>493287</v>
      </c>
      <c r="F9" s="230">
        <v>386953</v>
      </c>
      <c r="G9" s="231">
        <f t="shared" ref="G9:G72" si="1">IFERROR(F9/E9,"")</f>
        <v>0.78443786274521732</v>
      </c>
      <c r="H9" s="231">
        <f t="shared" ref="H9:H72" si="2">IFERROR(B9/E9-1,"")</f>
        <v>-1.4121596555352167E-2</v>
      </c>
      <c r="I9" s="231">
        <f t="shared" ref="I9:I72" si="3">IFERROR(C9/F9-1,"")</f>
        <v>-3.3887836507276115E-2</v>
      </c>
      <c r="J9" s="275">
        <f t="shared" ref="J9:J72" si="4">IFERROR(D9-G9,"")</f>
        <v>-1.5727484209229758E-2</v>
      </c>
      <c r="K9" s="232">
        <v>4791308</v>
      </c>
      <c r="L9" s="230">
        <v>3778619</v>
      </c>
      <c r="M9" s="231">
        <f t="shared" ref="M9:M72" si="5">IFERROR(L9/K9,"")</f>
        <v>0.78864038796921421</v>
      </c>
      <c r="N9" s="229">
        <v>4727369</v>
      </c>
      <c r="O9" s="230">
        <v>3791048</v>
      </c>
      <c r="P9" s="231">
        <f t="shared" ref="P9:P72" si="6">IFERROR(O9/N9,"")</f>
        <v>0.80193612980074114</v>
      </c>
      <c r="Q9" s="231">
        <f t="shared" ref="Q9:Q72" si="7">IFERROR(K9/N9-1,"")</f>
        <v>1.3525282244732706E-2</v>
      </c>
      <c r="R9" s="231">
        <f t="shared" ref="R9:R72" si="8">IFERROR(L9/O9-1,"")</f>
        <v>-3.2785129600046981E-3</v>
      </c>
      <c r="S9" s="275">
        <f t="shared" ref="S9:S72" si="9">IFERROR(M9-P9,"")</f>
        <v>-1.329574183152693E-2</v>
      </c>
    </row>
    <row r="10" spans="1:21" ht="16.5" thickTop="1" x14ac:dyDescent="0.3">
      <c r="A10" s="181" t="s">
        <v>85</v>
      </c>
      <c r="B10" s="182">
        <v>198992</v>
      </c>
      <c r="C10" s="183">
        <v>147057</v>
      </c>
      <c r="D10" s="184">
        <f t="shared" si="0"/>
        <v>0.73900960842646946</v>
      </c>
      <c r="E10" s="182">
        <v>200216</v>
      </c>
      <c r="F10" s="183">
        <v>159851</v>
      </c>
      <c r="G10" s="184">
        <f t="shared" si="1"/>
        <v>0.79839273584528714</v>
      </c>
      <c r="H10" s="184">
        <f t="shared" si="2"/>
        <v>-6.1133975306668642E-3</v>
      </c>
      <c r="I10" s="184">
        <f t="shared" si="3"/>
        <v>-8.0037034488367298E-2</v>
      </c>
      <c r="J10" s="272">
        <f t="shared" si="4"/>
        <v>-5.9383127418817683E-2</v>
      </c>
      <c r="K10" s="186">
        <v>2004647</v>
      </c>
      <c r="L10" s="183">
        <v>1533402</v>
      </c>
      <c r="M10" s="184">
        <f t="shared" si="5"/>
        <v>0.7649236997835529</v>
      </c>
      <c r="N10" s="182">
        <v>1852614</v>
      </c>
      <c r="O10" s="183">
        <v>1519645</v>
      </c>
      <c r="P10" s="184">
        <f t="shared" si="6"/>
        <v>0.82027070938684477</v>
      </c>
      <c r="Q10" s="184">
        <f t="shared" si="7"/>
        <v>8.2064045721342849E-2</v>
      </c>
      <c r="R10" s="184">
        <f t="shared" si="8"/>
        <v>9.0527721935056427E-3</v>
      </c>
      <c r="S10" s="272">
        <f t="shared" si="9"/>
        <v>-5.5347009603291863E-2</v>
      </c>
    </row>
    <row r="11" spans="1:21" ht="16.5" x14ac:dyDescent="0.3">
      <c r="A11" s="181" t="s">
        <v>84</v>
      </c>
      <c r="B11" s="182">
        <v>119695</v>
      </c>
      <c r="C11" s="183">
        <v>98643</v>
      </c>
      <c r="D11" s="184">
        <f t="shared" si="0"/>
        <v>0.82411963741175487</v>
      </c>
      <c r="E11" s="182">
        <v>109629</v>
      </c>
      <c r="F11" s="183">
        <v>89590</v>
      </c>
      <c r="G11" s="184">
        <f t="shared" si="1"/>
        <v>0.81721077452134017</v>
      </c>
      <c r="H11" s="184">
        <f t="shared" si="2"/>
        <v>9.1818770580776921E-2</v>
      </c>
      <c r="I11" s="184">
        <f t="shared" si="3"/>
        <v>0.10104922424377727</v>
      </c>
      <c r="J11" s="272">
        <f t="shared" si="4"/>
        <v>6.908862890414702E-3</v>
      </c>
      <c r="K11" s="186">
        <v>1164465</v>
      </c>
      <c r="L11" s="183">
        <v>984964</v>
      </c>
      <c r="M11" s="184">
        <f t="shared" si="5"/>
        <v>0.84585109900254618</v>
      </c>
      <c r="N11" s="182">
        <v>1034556</v>
      </c>
      <c r="O11" s="183">
        <v>874434</v>
      </c>
      <c r="P11" s="184">
        <f t="shared" si="6"/>
        <v>0.84522635797385548</v>
      </c>
      <c r="Q11" s="184">
        <f t="shared" si="7"/>
        <v>0.12556980965747622</v>
      </c>
      <c r="R11" s="184">
        <f t="shared" si="8"/>
        <v>0.12640176388383795</v>
      </c>
      <c r="S11" s="272">
        <f t="shared" si="9"/>
        <v>6.2474102869070069E-4</v>
      </c>
    </row>
    <row r="12" spans="1:21" ht="16.5" x14ac:dyDescent="0.3">
      <c r="A12" s="181" t="s">
        <v>91</v>
      </c>
      <c r="B12" s="182">
        <v>55726</v>
      </c>
      <c r="C12" s="183">
        <v>46430</v>
      </c>
      <c r="D12" s="184">
        <f t="shared" si="0"/>
        <v>0.83318379212575822</v>
      </c>
      <c r="E12" s="182">
        <v>29700</v>
      </c>
      <c r="F12" s="183">
        <v>24709</v>
      </c>
      <c r="G12" s="184">
        <f t="shared" si="1"/>
        <v>0.831952861952862</v>
      </c>
      <c r="H12" s="184">
        <f t="shared" si="2"/>
        <v>0.87629629629629635</v>
      </c>
      <c r="I12" s="184">
        <f t="shared" si="3"/>
        <v>0.87907240276822218</v>
      </c>
      <c r="J12" s="272">
        <f t="shared" si="4"/>
        <v>1.2309301728962163E-3</v>
      </c>
      <c r="K12" s="186">
        <v>417516</v>
      </c>
      <c r="L12" s="183">
        <v>344107</v>
      </c>
      <c r="M12" s="184">
        <f t="shared" si="5"/>
        <v>0.82417679801492638</v>
      </c>
      <c r="N12" s="182">
        <v>274218</v>
      </c>
      <c r="O12" s="183">
        <v>217653</v>
      </c>
      <c r="P12" s="184">
        <f t="shared" si="6"/>
        <v>0.79372251274533401</v>
      </c>
      <c r="Q12" s="184">
        <f t="shared" si="7"/>
        <v>0.52256963437848714</v>
      </c>
      <c r="R12" s="184">
        <f t="shared" si="8"/>
        <v>0.58098900543525711</v>
      </c>
      <c r="S12" s="272">
        <f t="shared" si="9"/>
        <v>3.0454285269592374E-2</v>
      </c>
    </row>
    <row r="13" spans="1:21" ht="16.5" x14ac:dyDescent="0.3">
      <c r="A13" s="181" t="s">
        <v>92</v>
      </c>
      <c r="B13" s="182">
        <v>39608</v>
      </c>
      <c r="C13" s="183">
        <v>29672</v>
      </c>
      <c r="D13" s="184">
        <f t="shared" si="0"/>
        <v>0.74914158755806903</v>
      </c>
      <c r="E13" s="182">
        <v>40420</v>
      </c>
      <c r="F13" s="183">
        <v>32030</v>
      </c>
      <c r="G13" s="184">
        <f t="shared" si="1"/>
        <v>0.79242949035131127</v>
      </c>
      <c r="H13" s="184">
        <f t="shared" si="2"/>
        <v>-2.0089064819396318E-2</v>
      </c>
      <c r="I13" s="184">
        <f t="shared" si="3"/>
        <v>-7.361848267249449E-2</v>
      </c>
      <c r="J13" s="272">
        <f t="shared" si="4"/>
        <v>-4.3287902793242239E-2</v>
      </c>
      <c r="K13" s="186">
        <v>404514</v>
      </c>
      <c r="L13" s="183">
        <v>308232</v>
      </c>
      <c r="M13" s="184">
        <f t="shared" si="5"/>
        <v>0.76198104391936994</v>
      </c>
      <c r="N13" s="182">
        <v>385352</v>
      </c>
      <c r="O13" s="183">
        <v>305837</v>
      </c>
      <c r="P13" s="184">
        <f t="shared" si="6"/>
        <v>0.79365618966555251</v>
      </c>
      <c r="Q13" s="184">
        <f t="shared" si="7"/>
        <v>4.9725964832153524E-2</v>
      </c>
      <c r="R13" s="184">
        <f t="shared" si="8"/>
        <v>7.8309687840254494E-3</v>
      </c>
      <c r="S13" s="272">
        <f t="shared" si="9"/>
        <v>-3.1675145746182576E-2</v>
      </c>
    </row>
    <row r="14" spans="1:21" ht="16.5" x14ac:dyDescent="0.3">
      <c r="A14" s="181" t="s">
        <v>100</v>
      </c>
      <c r="B14" s="182">
        <v>26580</v>
      </c>
      <c r="C14" s="183">
        <v>19276</v>
      </c>
      <c r="D14" s="184">
        <f t="shared" si="0"/>
        <v>0.72520692249811891</v>
      </c>
      <c r="E14" s="182">
        <v>28044</v>
      </c>
      <c r="F14" s="183">
        <v>21413</v>
      </c>
      <c r="G14" s="184">
        <f t="shared" si="1"/>
        <v>0.76355013550135498</v>
      </c>
      <c r="H14" s="184">
        <f t="shared" si="2"/>
        <v>-5.2203679931536184E-2</v>
      </c>
      <c r="I14" s="184">
        <f t="shared" si="3"/>
        <v>-9.9799187409517542E-2</v>
      </c>
      <c r="J14" s="272">
        <f t="shared" si="4"/>
        <v>-3.8343213003236065E-2</v>
      </c>
      <c r="K14" s="186">
        <v>254378</v>
      </c>
      <c r="L14" s="183">
        <v>189087</v>
      </c>
      <c r="M14" s="184">
        <f t="shared" si="5"/>
        <v>0.7433307911847723</v>
      </c>
      <c r="N14" s="182">
        <v>270073</v>
      </c>
      <c r="O14" s="183">
        <v>214569</v>
      </c>
      <c r="P14" s="184">
        <f t="shared" si="6"/>
        <v>0.79448519474364343</v>
      </c>
      <c r="Q14" s="184">
        <f t="shared" si="7"/>
        <v>-5.8113917348272537E-2</v>
      </c>
      <c r="R14" s="184">
        <f t="shared" si="8"/>
        <v>-0.11875900060120526</v>
      </c>
      <c r="S14" s="272">
        <f t="shared" si="9"/>
        <v>-5.1154403558871131E-2</v>
      </c>
    </row>
    <row r="15" spans="1:21" ht="16.5" x14ac:dyDescent="0.3">
      <c r="A15" s="181" t="s">
        <v>97</v>
      </c>
      <c r="B15" s="182">
        <v>22200</v>
      </c>
      <c r="C15" s="183">
        <v>16405</v>
      </c>
      <c r="D15" s="184">
        <f t="shared" si="0"/>
        <v>0.73896396396396391</v>
      </c>
      <c r="E15" s="182">
        <v>26280</v>
      </c>
      <c r="F15" s="183">
        <v>17366</v>
      </c>
      <c r="G15" s="184">
        <f t="shared" si="1"/>
        <v>0.66080669710806694</v>
      </c>
      <c r="H15" s="184">
        <f t="shared" si="2"/>
        <v>-0.15525114155251141</v>
      </c>
      <c r="I15" s="184">
        <f t="shared" si="3"/>
        <v>-5.5338016814465041E-2</v>
      </c>
      <c r="J15" s="272">
        <f t="shared" si="4"/>
        <v>7.8157266855896967E-2</v>
      </c>
      <c r="K15" s="186">
        <v>231221</v>
      </c>
      <c r="L15" s="183">
        <v>179507</v>
      </c>
      <c r="M15" s="184">
        <f t="shared" si="5"/>
        <v>0.77634384420100255</v>
      </c>
      <c r="N15" s="182">
        <v>248368</v>
      </c>
      <c r="O15" s="183">
        <v>182587</v>
      </c>
      <c r="P15" s="184">
        <f t="shared" si="6"/>
        <v>0.73514703987631258</v>
      </c>
      <c r="Q15" s="184">
        <f t="shared" si="7"/>
        <v>-6.9038684532628958E-2</v>
      </c>
      <c r="R15" s="184">
        <f t="shared" si="8"/>
        <v>-1.6868670825414767E-2</v>
      </c>
      <c r="S15" s="272">
        <f t="shared" si="9"/>
        <v>4.1196804324689973E-2</v>
      </c>
    </row>
    <row r="16" spans="1:21" ht="16.5" x14ac:dyDescent="0.3">
      <c r="A16" s="181" t="s">
        <v>86</v>
      </c>
      <c r="B16" s="182">
        <v>18120</v>
      </c>
      <c r="C16" s="183">
        <v>11904</v>
      </c>
      <c r="D16" s="184">
        <f t="shared" si="0"/>
        <v>0.65695364238410592</v>
      </c>
      <c r="E16" s="182">
        <v>19860</v>
      </c>
      <c r="F16" s="183">
        <v>13565</v>
      </c>
      <c r="G16" s="184">
        <f t="shared" si="1"/>
        <v>0.68303121852970794</v>
      </c>
      <c r="H16" s="184">
        <f t="shared" si="2"/>
        <v>-8.7613293051359564E-2</v>
      </c>
      <c r="I16" s="184">
        <f t="shared" si="3"/>
        <v>-0.12244747511979359</v>
      </c>
      <c r="J16" s="272">
        <f t="shared" si="4"/>
        <v>-2.6077576145602022E-2</v>
      </c>
      <c r="K16" s="186">
        <v>144501</v>
      </c>
      <c r="L16" s="183">
        <v>111107</v>
      </c>
      <c r="M16" s="184">
        <f t="shared" si="5"/>
        <v>0.76890125327852399</v>
      </c>
      <c r="N16" s="182">
        <v>202470</v>
      </c>
      <c r="O16" s="183">
        <v>152783</v>
      </c>
      <c r="P16" s="184">
        <f t="shared" si="6"/>
        <v>0.75459574257914752</v>
      </c>
      <c r="Q16" s="184">
        <f t="shared" si="7"/>
        <v>-0.28630908282708545</v>
      </c>
      <c r="R16" s="184">
        <f t="shared" si="8"/>
        <v>-0.27277903955282978</v>
      </c>
      <c r="S16" s="272">
        <f t="shared" si="9"/>
        <v>1.4305510699376467E-2</v>
      </c>
    </row>
    <row r="17" spans="1:21" ht="16.5" x14ac:dyDescent="0.3">
      <c r="A17" s="181" t="s">
        <v>109</v>
      </c>
      <c r="B17" s="182">
        <v>5100</v>
      </c>
      <c r="C17" s="183">
        <v>4172</v>
      </c>
      <c r="D17" s="184">
        <f t="shared" si="0"/>
        <v>0.81803921568627447</v>
      </c>
      <c r="E17" s="182">
        <v>3250</v>
      </c>
      <c r="F17" s="183">
        <v>2394</v>
      </c>
      <c r="G17" s="184">
        <f t="shared" si="1"/>
        <v>0.73661538461538456</v>
      </c>
      <c r="H17" s="184">
        <f t="shared" si="2"/>
        <v>0.56923076923076921</v>
      </c>
      <c r="I17" s="184">
        <f t="shared" si="3"/>
        <v>0.74269005847953218</v>
      </c>
      <c r="J17" s="272">
        <f t="shared" si="4"/>
        <v>8.1423831070889907E-2</v>
      </c>
      <c r="K17" s="186">
        <v>35215</v>
      </c>
      <c r="L17" s="183">
        <v>28383</v>
      </c>
      <c r="M17" s="184">
        <f t="shared" si="5"/>
        <v>0.80599176487292346</v>
      </c>
      <c r="N17" s="182">
        <v>32509</v>
      </c>
      <c r="O17" s="183">
        <v>23287</v>
      </c>
      <c r="P17" s="184">
        <f t="shared" si="6"/>
        <v>0.71632471008028542</v>
      </c>
      <c r="Q17" s="184">
        <f t="shared" si="7"/>
        <v>8.3238487803377614E-2</v>
      </c>
      <c r="R17" s="184">
        <f t="shared" si="8"/>
        <v>0.21883454287800053</v>
      </c>
      <c r="S17" s="272">
        <f t="shared" si="9"/>
        <v>8.9667054792638035E-2</v>
      </c>
    </row>
    <row r="18" spans="1:21" ht="16.5" x14ac:dyDescent="0.3">
      <c r="A18" s="181" t="s">
        <v>251</v>
      </c>
      <c r="B18" s="182">
        <v>300</v>
      </c>
      <c r="C18" s="183">
        <v>281</v>
      </c>
      <c r="D18" s="184">
        <f t="shared" si="0"/>
        <v>0.93666666666666665</v>
      </c>
      <c r="E18" s="182">
        <v>22372</v>
      </c>
      <c r="F18" s="183">
        <v>17054</v>
      </c>
      <c r="G18" s="184">
        <f t="shared" si="1"/>
        <v>0.76229215090291436</v>
      </c>
      <c r="H18" s="184">
        <f t="shared" si="2"/>
        <v>-0.98659038083318429</v>
      </c>
      <c r="I18" s="184">
        <f t="shared" si="3"/>
        <v>-0.98352292717251089</v>
      </c>
      <c r="J18" s="272">
        <f t="shared" si="4"/>
        <v>0.17437451576375229</v>
      </c>
      <c r="K18" s="186">
        <v>75368</v>
      </c>
      <c r="L18" s="183">
        <v>60972</v>
      </c>
      <c r="M18" s="184">
        <f t="shared" si="5"/>
        <v>0.80899055301984923</v>
      </c>
      <c r="N18" s="182">
        <v>214964</v>
      </c>
      <c r="O18" s="183">
        <v>161537</v>
      </c>
      <c r="P18" s="184">
        <f t="shared" si="6"/>
        <v>0.75146070970022882</v>
      </c>
      <c r="Q18" s="184">
        <f t="shared" si="7"/>
        <v>-0.64939245641130605</v>
      </c>
      <c r="R18" s="184">
        <f t="shared" si="8"/>
        <v>-0.62255087069835402</v>
      </c>
      <c r="S18" s="272">
        <f t="shared" si="9"/>
        <v>5.7529843319620411E-2</v>
      </c>
    </row>
    <row r="19" spans="1:21" ht="16.5" x14ac:dyDescent="0.3">
      <c r="A19" s="181" t="s">
        <v>112</v>
      </c>
      <c r="B19" s="182">
        <v>0</v>
      </c>
      <c r="C19" s="183">
        <v>0</v>
      </c>
      <c r="D19" s="184" t="str">
        <f t="shared" si="0"/>
        <v/>
      </c>
      <c r="E19" s="182">
        <v>0</v>
      </c>
      <c r="F19" s="183">
        <v>0</v>
      </c>
      <c r="G19" s="184" t="str">
        <f t="shared" si="1"/>
        <v/>
      </c>
      <c r="H19" s="184" t="str">
        <f t="shared" si="2"/>
        <v/>
      </c>
      <c r="I19" s="184" t="str">
        <f t="shared" si="3"/>
        <v/>
      </c>
      <c r="J19" s="272" t="str">
        <f t="shared" si="4"/>
        <v/>
      </c>
      <c r="K19" s="186">
        <v>7</v>
      </c>
      <c r="L19" s="183">
        <v>0</v>
      </c>
      <c r="M19" s="184">
        <f t="shared" si="5"/>
        <v>0</v>
      </c>
      <c r="N19" s="182">
        <v>0</v>
      </c>
      <c r="O19" s="183">
        <v>0</v>
      </c>
      <c r="P19" s="184" t="str">
        <f t="shared" si="6"/>
        <v/>
      </c>
      <c r="Q19" s="184" t="str">
        <f t="shared" si="7"/>
        <v/>
      </c>
      <c r="R19" s="184" t="str">
        <f t="shared" si="8"/>
        <v/>
      </c>
      <c r="S19" s="272" t="str">
        <f t="shared" si="9"/>
        <v/>
      </c>
    </row>
    <row r="20" spans="1:21" ht="16.5" x14ac:dyDescent="0.3">
      <c r="A20" s="181" t="s">
        <v>403</v>
      </c>
      <c r="B20" s="182">
        <v>0</v>
      </c>
      <c r="C20" s="183">
        <v>0</v>
      </c>
      <c r="D20" s="184" t="str">
        <f t="shared" si="0"/>
        <v/>
      </c>
      <c r="E20" s="182">
        <v>0</v>
      </c>
      <c r="F20" s="183">
        <v>0</v>
      </c>
      <c r="G20" s="184" t="str">
        <f t="shared" si="1"/>
        <v/>
      </c>
      <c r="H20" s="184" t="str">
        <f t="shared" si="2"/>
        <v/>
      </c>
      <c r="I20" s="184" t="str">
        <f t="shared" si="3"/>
        <v/>
      </c>
      <c r="J20" s="272" t="str">
        <f t="shared" si="4"/>
        <v/>
      </c>
      <c r="K20" s="186">
        <v>0</v>
      </c>
      <c r="L20" s="183">
        <v>0</v>
      </c>
      <c r="M20" s="184" t="str">
        <f t="shared" si="5"/>
        <v/>
      </c>
      <c r="N20" s="182">
        <v>80</v>
      </c>
      <c r="O20" s="183">
        <v>37</v>
      </c>
      <c r="P20" s="184">
        <f t="shared" si="6"/>
        <v>0.46250000000000002</v>
      </c>
      <c r="Q20" s="184">
        <f t="shared" si="7"/>
        <v>-1</v>
      </c>
      <c r="R20" s="184">
        <f t="shared" si="8"/>
        <v>-1</v>
      </c>
      <c r="S20" s="272" t="str">
        <f t="shared" si="9"/>
        <v/>
      </c>
    </row>
    <row r="21" spans="1:21" ht="16.5" x14ac:dyDescent="0.3">
      <c r="A21" s="181" t="s">
        <v>103</v>
      </c>
      <c r="B21" s="182">
        <v>0</v>
      </c>
      <c r="C21" s="183">
        <v>0</v>
      </c>
      <c r="D21" s="184" t="str">
        <f t="shared" si="0"/>
        <v/>
      </c>
      <c r="E21" s="182">
        <v>5916</v>
      </c>
      <c r="F21" s="183">
        <v>4837</v>
      </c>
      <c r="G21" s="184">
        <f t="shared" si="1"/>
        <v>0.81761325219743075</v>
      </c>
      <c r="H21" s="184">
        <f t="shared" si="2"/>
        <v>-1</v>
      </c>
      <c r="I21" s="184">
        <f t="shared" si="3"/>
        <v>-1</v>
      </c>
      <c r="J21" s="272" t="str">
        <f t="shared" si="4"/>
        <v/>
      </c>
      <c r="K21" s="186">
        <v>32556</v>
      </c>
      <c r="L21" s="183">
        <v>26480</v>
      </c>
      <c r="M21" s="184">
        <f t="shared" si="5"/>
        <v>0.81336773559405329</v>
      </c>
      <c r="N21" s="182">
        <v>74376</v>
      </c>
      <c r="O21" s="183">
        <v>65426</v>
      </c>
      <c r="P21" s="184">
        <f t="shared" si="6"/>
        <v>0.87966548348929763</v>
      </c>
      <c r="Q21" s="184">
        <f t="shared" si="7"/>
        <v>-0.5622781542433043</v>
      </c>
      <c r="R21" s="184">
        <f t="shared" si="8"/>
        <v>-0.59526793629443953</v>
      </c>
      <c r="S21" s="272">
        <f t="shared" si="9"/>
        <v>-6.6297747895244341E-2</v>
      </c>
    </row>
    <row r="22" spans="1:21" ht="16.5" x14ac:dyDescent="0.3">
      <c r="A22" s="181" t="s">
        <v>356</v>
      </c>
      <c r="B22" s="182">
        <v>0</v>
      </c>
      <c r="C22" s="183">
        <v>0</v>
      </c>
      <c r="D22" s="184" t="str">
        <f t="shared" si="0"/>
        <v/>
      </c>
      <c r="E22" s="182">
        <v>7600</v>
      </c>
      <c r="F22" s="183">
        <v>4144</v>
      </c>
      <c r="G22" s="184">
        <f t="shared" si="1"/>
        <v>0.54526315789473689</v>
      </c>
      <c r="H22" s="184">
        <f t="shared" si="2"/>
        <v>-1</v>
      </c>
      <c r="I22" s="184">
        <f t="shared" si="3"/>
        <v>-1</v>
      </c>
      <c r="J22" s="272" t="str">
        <f t="shared" si="4"/>
        <v/>
      </c>
      <c r="K22" s="186">
        <v>26800</v>
      </c>
      <c r="L22" s="183">
        <v>12327</v>
      </c>
      <c r="M22" s="184">
        <f t="shared" si="5"/>
        <v>0.45996268656716416</v>
      </c>
      <c r="N22" s="182">
        <v>86042</v>
      </c>
      <c r="O22" s="183">
        <v>50807</v>
      </c>
      <c r="P22" s="184">
        <f t="shared" si="6"/>
        <v>0.59049069059296622</v>
      </c>
      <c r="Q22" s="184">
        <f t="shared" si="7"/>
        <v>-0.68852420910718015</v>
      </c>
      <c r="R22" s="184">
        <f t="shared" si="8"/>
        <v>-0.75737595213258013</v>
      </c>
      <c r="S22" s="272">
        <f t="shared" si="9"/>
        <v>-0.13052800402580206</v>
      </c>
    </row>
    <row r="23" spans="1:21" ht="16.5" x14ac:dyDescent="0.3">
      <c r="A23" s="181" t="s">
        <v>405</v>
      </c>
      <c r="B23" s="182">
        <v>0</v>
      </c>
      <c r="C23" s="183">
        <v>0</v>
      </c>
      <c r="D23" s="184" t="str">
        <f t="shared" si="0"/>
        <v/>
      </c>
      <c r="E23" s="182">
        <v>0</v>
      </c>
      <c r="F23" s="183">
        <v>0</v>
      </c>
      <c r="G23" s="184" t="str">
        <f t="shared" si="1"/>
        <v/>
      </c>
      <c r="H23" s="184" t="str">
        <f t="shared" si="2"/>
        <v/>
      </c>
      <c r="I23" s="184" t="str">
        <f t="shared" si="3"/>
        <v/>
      </c>
      <c r="J23" s="272" t="str">
        <f t="shared" si="4"/>
        <v/>
      </c>
      <c r="K23" s="186">
        <v>0</v>
      </c>
      <c r="L23" s="183">
        <v>0</v>
      </c>
      <c r="M23" s="184" t="str">
        <f t="shared" si="5"/>
        <v/>
      </c>
      <c r="N23" s="182">
        <v>150</v>
      </c>
      <c r="O23" s="183">
        <v>15</v>
      </c>
      <c r="P23" s="184">
        <f t="shared" si="6"/>
        <v>0.1</v>
      </c>
      <c r="Q23" s="184">
        <f t="shared" si="7"/>
        <v>-1</v>
      </c>
      <c r="R23" s="184">
        <f t="shared" si="8"/>
        <v>-1</v>
      </c>
      <c r="S23" s="272" t="str">
        <f t="shared" si="9"/>
        <v/>
      </c>
      <c r="T23" s="193"/>
      <c r="U23" s="193"/>
    </row>
    <row r="24" spans="1:21" ht="16.5" x14ac:dyDescent="0.3">
      <c r="A24" s="181" t="s">
        <v>463</v>
      </c>
      <c r="B24" s="182">
        <v>0</v>
      </c>
      <c r="C24" s="183">
        <v>0</v>
      </c>
      <c r="D24" s="184" t="str">
        <f t="shared" si="0"/>
        <v/>
      </c>
      <c r="E24" s="182">
        <v>0</v>
      </c>
      <c r="F24" s="183">
        <v>0</v>
      </c>
      <c r="G24" s="184" t="str">
        <f t="shared" si="1"/>
        <v/>
      </c>
      <c r="H24" s="184" t="str">
        <f t="shared" si="2"/>
        <v/>
      </c>
      <c r="I24" s="184" t="str">
        <f t="shared" si="3"/>
        <v/>
      </c>
      <c r="J24" s="272" t="str">
        <f t="shared" si="4"/>
        <v/>
      </c>
      <c r="K24" s="186">
        <v>0</v>
      </c>
      <c r="L24" s="183">
        <v>0</v>
      </c>
      <c r="M24" s="184" t="str">
        <f t="shared" si="5"/>
        <v/>
      </c>
      <c r="N24" s="182">
        <v>400</v>
      </c>
      <c r="O24" s="183">
        <v>252</v>
      </c>
      <c r="P24" s="184">
        <f t="shared" si="6"/>
        <v>0.63</v>
      </c>
      <c r="Q24" s="184">
        <f t="shared" si="7"/>
        <v>-1</v>
      </c>
      <c r="R24" s="184">
        <f t="shared" si="8"/>
        <v>-1</v>
      </c>
      <c r="S24" s="272" t="str">
        <f t="shared" si="9"/>
        <v/>
      </c>
      <c r="T24" s="193"/>
      <c r="U24" s="193"/>
    </row>
    <row r="25" spans="1:21" ht="16.5" x14ac:dyDescent="0.3">
      <c r="A25" s="181" t="s">
        <v>466</v>
      </c>
      <c r="B25" s="182">
        <v>0</v>
      </c>
      <c r="C25" s="183">
        <v>0</v>
      </c>
      <c r="D25" s="184" t="str">
        <f t="shared" si="0"/>
        <v/>
      </c>
      <c r="E25" s="182">
        <v>0</v>
      </c>
      <c r="F25" s="183">
        <v>0</v>
      </c>
      <c r="G25" s="184" t="str">
        <f t="shared" si="1"/>
        <v/>
      </c>
      <c r="H25" s="184" t="str">
        <f t="shared" si="2"/>
        <v/>
      </c>
      <c r="I25" s="184" t="str">
        <f t="shared" si="3"/>
        <v/>
      </c>
      <c r="J25" s="272" t="str">
        <f t="shared" si="4"/>
        <v/>
      </c>
      <c r="K25" s="186">
        <v>0</v>
      </c>
      <c r="L25" s="183">
        <v>0</v>
      </c>
      <c r="M25" s="184" t="str">
        <f t="shared" si="5"/>
        <v/>
      </c>
      <c r="N25" s="182">
        <v>77</v>
      </c>
      <c r="O25" s="183">
        <v>52</v>
      </c>
      <c r="P25" s="184">
        <f t="shared" si="6"/>
        <v>0.67532467532467533</v>
      </c>
      <c r="Q25" s="184">
        <f t="shared" si="7"/>
        <v>-1</v>
      </c>
      <c r="R25" s="184">
        <f t="shared" si="8"/>
        <v>-1</v>
      </c>
      <c r="S25" s="272" t="str">
        <f t="shared" si="9"/>
        <v/>
      </c>
      <c r="T25" s="193"/>
      <c r="U25" s="193"/>
    </row>
    <row r="26" spans="1:21" ht="16.5" x14ac:dyDescent="0.3">
      <c r="A26" s="181" t="s">
        <v>467</v>
      </c>
      <c r="B26" s="182">
        <v>0</v>
      </c>
      <c r="C26" s="183">
        <v>0</v>
      </c>
      <c r="D26" s="184" t="str">
        <f t="shared" si="0"/>
        <v/>
      </c>
      <c r="E26" s="182">
        <v>0</v>
      </c>
      <c r="F26" s="183">
        <v>0</v>
      </c>
      <c r="G26" s="184" t="str">
        <f t="shared" si="1"/>
        <v/>
      </c>
      <c r="H26" s="184" t="str">
        <f t="shared" si="2"/>
        <v/>
      </c>
      <c r="I26" s="184" t="str">
        <f t="shared" si="3"/>
        <v/>
      </c>
      <c r="J26" s="272" t="str">
        <f t="shared" si="4"/>
        <v/>
      </c>
      <c r="K26" s="186">
        <v>120</v>
      </c>
      <c r="L26" s="183">
        <v>51</v>
      </c>
      <c r="M26" s="184">
        <f t="shared" si="5"/>
        <v>0.42499999999999999</v>
      </c>
      <c r="N26" s="182">
        <v>0</v>
      </c>
      <c r="O26" s="183">
        <v>0</v>
      </c>
      <c r="P26" s="184" t="str">
        <f t="shared" si="6"/>
        <v/>
      </c>
      <c r="Q26" s="184" t="str">
        <f t="shared" si="7"/>
        <v/>
      </c>
      <c r="R26" s="184" t="str">
        <f t="shared" si="8"/>
        <v/>
      </c>
      <c r="S26" s="272" t="str">
        <f t="shared" si="9"/>
        <v/>
      </c>
      <c r="T26" s="193"/>
      <c r="U26" s="193"/>
    </row>
    <row r="27" spans="1:21" ht="17.25" thickBot="1" x14ac:dyDescent="0.35">
      <c r="A27" s="181" t="s">
        <v>98</v>
      </c>
      <c r="B27" s="182">
        <v>0</v>
      </c>
      <c r="C27" s="183">
        <v>0</v>
      </c>
      <c r="D27" s="184" t="str">
        <f t="shared" si="0"/>
        <v/>
      </c>
      <c r="E27" s="182">
        <v>0</v>
      </c>
      <c r="F27" s="183">
        <v>0</v>
      </c>
      <c r="G27" s="184" t="str">
        <f t="shared" si="1"/>
        <v/>
      </c>
      <c r="H27" s="184" t="str">
        <f t="shared" si="2"/>
        <v/>
      </c>
      <c r="I27" s="184" t="str">
        <f t="shared" si="3"/>
        <v/>
      </c>
      <c r="J27" s="272" t="str">
        <f t="shared" si="4"/>
        <v/>
      </c>
      <c r="K27" s="186">
        <v>0</v>
      </c>
      <c r="L27" s="183">
        <v>0</v>
      </c>
      <c r="M27" s="184" t="str">
        <f t="shared" si="5"/>
        <v/>
      </c>
      <c r="N27" s="182">
        <v>51120</v>
      </c>
      <c r="O27" s="183">
        <v>22127</v>
      </c>
      <c r="P27" s="184">
        <f t="shared" si="6"/>
        <v>0.43284428794992175</v>
      </c>
      <c r="Q27" s="184">
        <f t="shared" si="7"/>
        <v>-1</v>
      </c>
      <c r="R27" s="184">
        <f t="shared" si="8"/>
        <v>-1</v>
      </c>
      <c r="S27" s="272" t="str">
        <f t="shared" si="9"/>
        <v/>
      </c>
      <c r="T27" s="193"/>
      <c r="U27" s="193"/>
    </row>
    <row r="28" spans="1:21" ht="15.75" thickTop="1" x14ac:dyDescent="0.25">
      <c r="A28" s="228" t="s">
        <v>380</v>
      </c>
      <c r="B28" s="229">
        <v>414722</v>
      </c>
      <c r="C28" s="230">
        <v>317089</v>
      </c>
      <c r="D28" s="231">
        <f t="shared" si="0"/>
        <v>0.76458205737819551</v>
      </c>
      <c r="E28" s="229">
        <v>422774</v>
      </c>
      <c r="F28" s="230">
        <v>328183</v>
      </c>
      <c r="G28" s="231">
        <f t="shared" si="1"/>
        <v>0.77626107565744351</v>
      </c>
      <c r="H28" s="231">
        <f t="shared" si="2"/>
        <v>-1.90456366758599E-2</v>
      </c>
      <c r="I28" s="231">
        <f t="shared" si="3"/>
        <v>-3.3804310399990212E-2</v>
      </c>
      <c r="J28" s="275">
        <f t="shared" si="4"/>
        <v>-1.1679018279247999E-2</v>
      </c>
      <c r="K28" s="232">
        <v>4252227</v>
      </c>
      <c r="L28" s="230">
        <v>3375411</v>
      </c>
      <c r="M28" s="231">
        <f t="shared" si="5"/>
        <v>0.79379840257822543</v>
      </c>
      <c r="N28" s="229">
        <v>4071230</v>
      </c>
      <c r="O28" s="230">
        <v>3326268</v>
      </c>
      <c r="P28" s="231">
        <f t="shared" si="6"/>
        <v>0.81701795280541756</v>
      </c>
      <c r="Q28" s="231">
        <f t="shared" si="7"/>
        <v>4.4457571790343486E-2</v>
      </c>
      <c r="R28" s="231">
        <f t="shared" si="8"/>
        <v>1.4774215427019177E-2</v>
      </c>
      <c r="S28" s="275">
        <f t="shared" si="9"/>
        <v>-2.3219550227192132E-2</v>
      </c>
      <c r="T28" s="193"/>
      <c r="U28" s="193"/>
    </row>
    <row r="29" spans="1:21" ht="16.5" x14ac:dyDescent="0.3">
      <c r="A29" s="181" t="s">
        <v>84</v>
      </c>
      <c r="B29" s="182">
        <v>153197</v>
      </c>
      <c r="C29" s="183">
        <v>124809</v>
      </c>
      <c r="D29" s="184">
        <f t="shared" si="0"/>
        <v>0.81469611023714561</v>
      </c>
      <c r="E29" s="182">
        <v>115063</v>
      </c>
      <c r="F29" s="183">
        <v>99149</v>
      </c>
      <c r="G29" s="184">
        <f t="shared" si="1"/>
        <v>0.8616931593996332</v>
      </c>
      <c r="H29" s="184">
        <f t="shared" si="2"/>
        <v>0.33141844033268741</v>
      </c>
      <c r="I29" s="184">
        <f t="shared" si="3"/>
        <v>0.25880240849630365</v>
      </c>
      <c r="J29" s="272">
        <f t="shared" si="4"/>
        <v>-4.6997049162487592E-2</v>
      </c>
      <c r="K29" s="186">
        <v>1391750</v>
      </c>
      <c r="L29" s="183">
        <v>1179133</v>
      </c>
      <c r="M29" s="184">
        <f t="shared" si="5"/>
        <v>0.84723046524160228</v>
      </c>
      <c r="N29" s="182">
        <v>1204573</v>
      </c>
      <c r="O29" s="183">
        <v>1059287</v>
      </c>
      <c r="P29" s="184">
        <f t="shared" si="6"/>
        <v>0.87938796569406752</v>
      </c>
      <c r="Q29" s="184">
        <f t="shared" si="7"/>
        <v>0.15538867299864756</v>
      </c>
      <c r="R29" s="184">
        <f t="shared" si="8"/>
        <v>0.11313836571203084</v>
      </c>
      <c r="S29" s="272">
        <f t="shared" si="9"/>
        <v>-3.2157500452465237E-2</v>
      </c>
      <c r="T29" s="193"/>
      <c r="U29" s="193"/>
    </row>
    <row r="30" spans="1:21" ht="16.5" x14ac:dyDescent="0.3">
      <c r="A30" s="181" t="s">
        <v>86</v>
      </c>
      <c r="B30" s="182">
        <v>59700</v>
      </c>
      <c r="C30" s="183">
        <v>40120</v>
      </c>
      <c r="D30" s="184">
        <f t="shared" si="0"/>
        <v>0.67202680067001674</v>
      </c>
      <c r="E30" s="182">
        <v>78930</v>
      </c>
      <c r="F30" s="183">
        <v>62179</v>
      </c>
      <c r="G30" s="184">
        <f t="shared" si="1"/>
        <v>0.78777397694159379</v>
      </c>
      <c r="H30" s="184">
        <f t="shared" si="2"/>
        <v>-0.24363359939186624</v>
      </c>
      <c r="I30" s="184">
        <f t="shared" si="3"/>
        <v>-0.35476607857958475</v>
      </c>
      <c r="J30" s="272">
        <f t="shared" si="4"/>
        <v>-0.11574717627157705</v>
      </c>
      <c r="K30" s="186">
        <v>705934</v>
      </c>
      <c r="L30" s="183">
        <v>561492</v>
      </c>
      <c r="M30" s="184">
        <f t="shared" si="5"/>
        <v>0.79538880405250345</v>
      </c>
      <c r="N30" s="182">
        <v>672870</v>
      </c>
      <c r="O30" s="183">
        <v>549286</v>
      </c>
      <c r="P30" s="184">
        <f t="shared" si="6"/>
        <v>0.81633302123738616</v>
      </c>
      <c r="Q30" s="184">
        <f t="shared" si="7"/>
        <v>4.91387638028149E-2</v>
      </c>
      <c r="R30" s="184">
        <f t="shared" si="8"/>
        <v>2.2221574917256293E-2</v>
      </c>
      <c r="S30" s="272">
        <f t="shared" si="9"/>
        <v>-2.0944217184882707E-2</v>
      </c>
      <c r="T30" s="193"/>
      <c r="U30" s="193"/>
    </row>
    <row r="31" spans="1:21" ht="16.5" x14ac:dyDescent="0.3">
      <c r="A31" s="181" t="s">
        <v>93</v>
      </c>
      <c r="B31" s="182">
        <v>42274</v>
      </c>
      <c r="C31" s="183">
        <v>34747</v>
      </c>
      <c r="D31" s="184">
        <f t="shared" si="0"/>
        <v>0.82194729621043672</v>
      </c>
      <c r="E31" s="182">
        <v>37292</v>
      </c>
      <c r="F31" s="183">
        <v>29495</v>
      </c>
      <c r="G31" s="184">
        <f t="shared" si="1"/>
        <v>0.79092030462297547</v>
      </c>
      <c r="H31" s="184">
        <f t="shared" si="2"/>
        <v>0.13359433658693542</v>
      </c>
      <c r="I31" s="184">
        <f t="shared" si="3"/>
        <v>0.17806407865739948</v>
      </c>
      <c r="J31" s="272">
        <f t="shared" si="4"/>
        <v>3.102699158746125E-2</v>
      </c>
      <c r="K31" s="186">
        <v>407087</v>
      </c>
      <c r="L31" s="183">
        <v>332675</v>
      </c>
      <c r="M31" s="184">
        <f t="shared" si="5"/>
        <v>0.81720860651408667</v>
      </c>
      <c r="N31" s="182">
        <v>352040</v>
      </c>
      <c r="O31" s="183">
        <v>294040</v>
      </c>
      <c r="P31" s="184">
        <f t="shared" si="6"/>
        <v>0.83524599477332118</v>
      </c>
      <c r="Q31" s="184">
        <f t="shared" si="7"/>
        <v>0.15636575389160323</v>
      </c>
      <c r="R31" s="184">
        <f t="shared" si="8"/>
        <v>0.13139368793361439</v>
      </c>
      <c r="S31" s="272">
        <f t="shared" si="9"/>
        <v>-1.803738825923451E-2</v>
      </c>
      <c r="T31" s="193"/>
      <c r="U31" s="193"/>
    </row>
    <row r="32" spans="1:21" ht="16.5" x14ac:dyDescent="0.3">
      <c r="A32" s="181" t="s">
        <v>96</v>
      </c>
      <c r="B32" s="182">
        <v>34499</v>
      </c>
      <c r="C32" s="183">
        <v>26719</v>
      </c>
      <c r="D32" s="184">
        <f t="shared" si="0"/>
        <v>0.77448621699179687</v>
      </c>
      <c r="E32" s="182">
        <v>33722</v>
      </c>
      <c r="F32" s="183">
        <v>27373</v>
      </c>
      <c r="G32" s="184">
        <f t="shared" si="1"/>
        <v>0.81172528319791237</v>
      </c>
      <c r="H32" s="184">
        <f t="shared" si="2"/>
        <v>2.3041337998932487E-2</v>
      </c>
      <c r="I32" s="184">
        <f t="shared" si="3"/>
        <v>-2.3892156504584761E-2</v>
      </c>
      <c r="J32" s="272">
        <f t="shared" si="4"/>
        <v>-3.7239066206115501E-2</v>
      </c>
      <c r="K32" s="186">
        <v>330984</v>
      </c>
      <c r="L32" s="183">
        <v>274735</v>
      </c>
      <c r="M32" s="184">
        <f t="shared" si="5"/>
        <v>0.83005522925579489</v>
      </c>
      <c r="N32" s="182">
        <v>321685</v>
      </c>
      <c r="O32" s="183">
        <v>274532</v>
      </c>
      <c r="P32" s="184">
        <f t="shared" si="6"/>
        <v>0.85341871706793915</v>
      </c>
      <c r="Q32" s="184">
        <f t="shared" si="7"/>
        <v>2.8907160731771686E-2</v>
      </c>
      <c r="R32" s="184">
        <f t="shared" si="8"/>
        <v>7.3944021097727131E-4</v>
      </c>
      <c r="S32" s="272">
        <f t="shared" si="9"/>
        <v>-2.3363487812144257E-2</v>
      </c>
      <c r="T32" s="193"/>
      <c r="U32" s="193"/>
    </row>
    <row r="33" spans="1:21" ht="16.5" x14ac:dyDescent="0.3">
      <c r="A33" s="181" t="s">
        <v>88</v>
      </c>
      <c r="B33" s="182">
        <v>32202</v>
      </c>
      <c r="C33" s="183">
        <v>26144</v>
      </c>
      <c r="D33" s="184">
        <f t="shared" si="0"/>
        <v>0.8118750388174647</v>
      </c>
      <c r="E33" s="182">
        <v>26478</v>
      </c>
      <c r="F33" s="183">
        <v>20923</v>
      </c>
      <c r="G33" s="184">
        <f t="shared" si="1"/>
        <v>0.79020318755192986</v>
      </c>
      <c r="H33" s="184">
        <f t="shared" si="2"/>
        <v>0.21617946974847047</v>
      </c>
      <c r="I33" s="184">
        <f t="shared" si="3"/>
        <v>0.24953400563972661</v>
      </c>
      <c r="J33" s="272">
        <f t="shared" si="4"/>
        <v>2.1671851265534836E-2</v>
      </c>
      <c r="K33" s="186">
        <v>423955</v>
      </c>
      <c r="L33" s="183">
        <v>346639</v>
      </c>
      <c r="M33" s="184">
        <f t="shared" si="5"/>
        <v>0.81763158825818782</v>
      </c>
      <c r="N33" s="182">
        <v>433494</v>
      </c>
      <c r="O33" s="183">
        <v>362557</v>
      </c>
      <c r="P33" s="184">
        <f t="shared" si="6"/>
        <v>0.83635990348193978</v>
      </c>
      <c r="Q33" s="184">
        <f t="shared" si="7"/>
        <v>-2.2004918176491528E-2</v>
      </c>
      <c r="R33" s="184">
        <f t="shared" si="8"/>
        <v>-4.3904820483399831E-2</v>
      </c>
      <c r="S33" s="272">
        <f t="shared" si="9"/>
        <v>-1.8728315223751957E-2</v>
      </c>
      <c r="T33" s="193"/>
      <c r="U33" s="193"/>
    </row>
    <row r="34" spans="1:21" ht="16.5" x14ac:dyDescent="0.3">
      <c r="A34" s="181" t="s">
        <v>99</v>
      </c>
      <c r="B34" s="182">
        <v>27864</v>
      </c>
      <c r="C34" s="183">
        <v>17041</v>
      </c>
      <c r="D34" s="184">
        <f t="shared" si="0"/>
        <v>0.61157766293425209</v>
      </c>
      <c r="E34" s="182">
        <v>33408</v>
      </c>
      <c r="F34" s="183">
        <v>17866</v>
      </c>
      <c r="G34" s="184">
        <f t="shared" si="1"/>
        <v>0.53478208812260541</v>
      </c>
      <c r="H34" s="184">
        <f t="shared" si="2"/>
        <v>-0.16594827586206895</v>
      </c>
      <c r="I34" s="184">
        <f t="shared" si="3"/>
        <v>-4.617709616030452E-2</v>
      </c>
      <c r="J34" s="272">
        <f t="shared" si="4"/>
        <v>7.6795574811646672E-2</v>
      </c>
      <c r="K34" s="186">
        <v>299883</v>
      </c>
      <c r="L34" s="183">
        <v>184250</v>
      </c>
      <c r="M34" s="184">
        <f t="shared" si="5"/>
        <v>0.61440628511786266</v>
      </c>
      <c r="N34" s="182">
        <v>230544</v>
      </c>
      <c r="O34" s="183">
        <v>152300</v>
      </c>
      <c r="P34" s="184">
        <f t="shared" si="6"/>
        <v>0.66061142341592061</v>
      </c>
      <c r="Q34" s="184">
        <f t="shared" si="7"/>
        <v>0.30076254424318138</v>
      </c>
      <c r="R34" s="184">
        <f t="shared" si="8"/>
        <v>0.20978332239001962</v>
      </c>
      <c r="S34" s="272">
        <f t="shared" si="9"/>
        <v>-4.6205138298057946E-2</v>
      </c>
      <c r="T34" s="193"/>
      <c r="U34" s="193"/>
    </row>
    <row r="35" spans="1:21" ht="16.5" x14ac:dyDescent="0.3">
      <c r="A35" s="181" t="s">
        <v>98</v>
      </c>
      <c r="B35" s="182">
        <v>19684</v>
      </c>
      <c r="C35" s="183">
        <v>14754</v>
      </c>
      <c r="D35" s="184">
        <f t="shared" si="0"/>
        <v>0.74954277585856532</v>
      </c>
      <c r="E35" s="182">
        <v>15840</v>
      </c>
      <c r="F35" s="183">
        <v>11399</v>
      </c>
      <c r="G35" s="184">
        <f t="shared" si="1"/>
        <v>0.71963383838383843</v>
      </c>
      <c r="H35" s="184">
        <f t="shared" si="2"/>
        <v>0.2426767676767676</v>
      </c>
      <c r="I35" s="184">
        <f t="shared" si="3"/>
        <v>0.29432406351434337</v>
      </c>
      <c r="J35" s="272">
        <f t="shared" si="4"/>
        <v>2.9908937474726893E-2</v>
      </c>
      <c r="K35" s="186">
        <v>206004</v>
      </c>
      <c r="L35" s="183">
        <v>139888</v>
      </c>
      <c r="M35" s="184">
        <f t="shared" si="5"/>
        <v>0.6790547756354246</v>
      </c>
      <c r="N35" s="182">
        <v>144540</v>
      </c>
      <c r="O35" s="183">
        <v>100489</v>
      </c>
      <c r="P35" s="184">
        <f t="shared" si="6"/>
        <v>0.6952331534523315</v>
      </c>
      <c r="Q35" s="184">
        <f t="shared" si="7"/>
        <v>0.42523868825238686</v>
      </c>
      <c r="R35" s="184">
        <f t="shared" si="8"/>
        <v>0.39207276418314452</v>
      </c>
      <c r="S35" s="272">
        <f t="shared" si="9"/>
        <v>-1.6178377816906897E-2</v>
      </c>
      <c r="T35" s="193"/>
      <c r="U35" s="193"/>
    </row>
    <row r="36" spans="1:21" ht="16.5" x14ac:dyDescent="0.3">
      <c r="A36" s="181" t="s">
        <v>82</v>
      </c>
      <c r="B36" s="182">
        <v>13702</v>
      </c>
      <c r="C36" s="183">
        <v>11974</v>
      </c>
      <c r="D36" s="184">
        <f t="shared" si="0"/>
        <v>0.87388702379214711</v>
      </c>
      <c r="E36" s="182">
        <v>17681</v>
      </c>
      <c r="F36" s="183">
        <v>14824</v>
      </c>
      <c r="G36" s="184">
        <f t="shared" si="1"/>
        <v>0.83841411684859457</v>
      </c>
      <c r="H36" s="184">
        <f t="shared" si="2"/>
        <v>-0.22504383236242298</v>
      </c>
      <c r="I36" s="184">
        <f t="shared" si="3"/>
        <v>-0.19225580140313003</v>
      </c>
      <c r="J36" s="272">
        <f t="shared" si="4"/>
        <v>3.547290694355254E-2</v>
      </c>
      <c r="K36" s="186">
        <v>133705</v>
      </c>
      <c r="L36" s="183">
        <v>115947</v>
      </c>
      <c r="M36" s="184">
        <f t="shared" si="5"/>
        <v>0.86718522119591634</v>
      </c>
      <c r="N36" s="182">
        <v>219001</v>
      </c>
      <c r="O36" s="183">
        <v>178542</v>
      </c>
      <c r="P36" s="184">
        <f t="shared" si="6"/>
        <v>0.81525655133994823</v>
      </c>
      <c r="Q36" s="184">
        <f t="shared" si="7"/>
        <v>-0.38947767361792873</v>
      </c>
      <c r="R36" s="184">
        <f t="shared" si="8"/>
        <v>-0.35058977719528184</v>
      </c>
      <c r="S36" s="272">
        <f t="shared" si="9"/>
        <v>5.1928669855968113E-2</v>
      </c>
      <c r="T36" s="193"/>
      <c r="U36" s="193"/>
    </row>
    <row r="37" spans="1:21" ht="16.5" x14ac:dyDescent="0.3">
      <c r="A37" s="181" t="s">
        <v>85</v>
      </c>
      <c r="B37" s="182">
        <v>12500</v>
      </c>
      <c r="C37" s="183">
        <v>8848</v>
      </c>
      <c r="D37" s="184">
        <f t="shared" si="0"/>
        <v>0.70784000000000002</v>
      </c>
      <c r="E37" s="182">
        <v>9656</v>
      </c>
      <c r="F37" s="183">
        <v>6689</v>
      </c>
      <c r="G37" s="184">
        <f t="shared" si="1"/>
        <v>0.69272990886495445</v>
      </c>
      <c r="H37" s="184">
        <f t="shared" si="2"/>
        <v>0.29453189726594853</v>
      </c>
      <c r="I37" s="184">
        <f t="shared" si="3"/>
        <v>0.32276872477201368</v>
      </c>
      <c r="J37" s="272">
        <f t="shared" si="4"/>
        <v>1.5110091135045578E-2</v>
      </c>
      <c r="K37" s="186">
        <v>98420</v>
      </c>
      <c r="L37" s="183">
        <v>75857</v>
      </c>
      <c r="M37" s="184">
        <f t="shared" si="5"/>
        <v>0.77074781548465754</v>
      </c>
      <c r="N37" s="182">
        <v>90596</v>
      </c>
      <c r="O37" s="183">
        <v>67922</v>
      </c>
      <c r="P37" s="184">
        <f t="shared" si="6"/>
        <v>0.74972404962691508</v>
      </c>
      <c r="Q37" s="184">
        <f t="shared" si="7"/>
        <v>8.6361428760651782E-2</v>
      </c>
      <c r="R37" s="184">
        <f t="shared" si="8"/>
        <v>0.11682518182621249</v>
      </c>
      <c r="S37" s="272">
        <f t="shared" si="9"/>
        <v>2.102376585774246E-2</v>
      </c>
      <c r="T37" s="193"/>
      <c r="U37" s="193"/>
    </row>
    <row r="38" spans="1:21" ht="16.5" x14ac:dyDescent="0.3">
      <c r="A38" s="181" t="s">
        <v>108</v>
      </c>
      <c r="B38" s="182">
        <v>7680</v>
      </c>
      <c r="C38" s="183">
        <v>6239</v>
      </c>
      <c r="D38" s="184">
        <f t="shared" si="0"/>
        <v>0.81236979166666667</v>
      </c>
      <c r="E38" s="182">
        <v>7262</v>
      </c>
      <c r="F38" s="183">
        <v>5458</v>
      </c>
      <c r="G38" s="184">
        <f t="shared" si="1"/>
        <v>0.75158358578903883</v>
      </c>
      <c r="H38" s="184">
        <f t="shared" si="2"/>
        <v>5.7559900853759283E-2</v>
      </c>
      <c r="I38" s="184">
        <f t="shared" si="3"/>
        <v>0.14309270795163065</v>
      </c>
      <c r="J38" s="272">
        <f t="shared" si="4"/>
        <v>6.0786205877627841E-2</v>
      </c>
      <c r="K38" s="186">
        <v>99900</v>
      </c>
      <c r="L38" s="183">
        <v>66301</v>
      </c>
      <c r="M38" s="184">
        <f t="shared" si="5"/>
        <v>0.66367367367367369</v>
      </c>
      <c r="N38" s="182">
        <v>102358</v>
      </c>
      <c r="O38" s="183">
        <v>74734</v>
      </c>
      <c r="P38" s="184">
        <f t="shared" si="6"/>
        <v>0.73012368354207779</v>
      </c>
      <c r="Q38" s="184">
        <f t="shared" si="7"/>
        <v>-2.4013755641962509E-2</v>
      </c>
      <c r="R38" s="184">
        <f t="shared" si="8"/>
        <v>-0.11284020659940586</v>
      </c>
      <c r="S38" s="272">
        <f t="shared" si="9"/>
        <v>-6.6450009868404103E-2</v>
      </c>
      <c r="T38" s="193"/>
      <c r="U38" s="193"/>
    </row>
    <row r="39" spans="1:21" ht="16.5" x14ac:dyDescent="0.3">
      <c r="A39" s="181" t="s">
        <v>110</v>
      </c>
      <c r="B39" s="182">
        <v>5724</v>
      </c>
      <c r="C39" s="183">
        <v>3818</v>
      </c>
      <c r="D39" s="184">
        <f t="shared" si="0"/>
        <v>0.66701607267645002</v>
      </c>
      <c r="E39" s="182">
        <v>0</v>
      </c>
      <c r="F39" s="183">
        <v>0</v>
      </c>
      <c r="G39" s="184" t="str">
        <f t="shared" si="1"/>
        <v/>
      </c>
      <c r="H39" s="184" t="str">
        <f t="shared" si="2"/>
        <v/>
      </c>
      <c r="I39" s="184" t="str">
        <f t="shared" si="3"/>
        <v/>
      </c>
      <c r="J39" s="272" t="str">
        <f t="shared" si="4"/>
        <v/>
      </c>
      <c r="K39" s="186">
        <v>55864</v>
      </c>
      <c r="L39" s="183">
        <v>34435</v>
      </c>
      <c r="M39" s="184">
        <f t="shared" si="5"/>
        <v>0.61640770442503223</v>
      </c>
      <c r="N39" s="182">
        <v>0</v>
      </c>
      <c r="O39" s="183">
        <v>0</v>
      </c>
      <c r="P39" s="184" t="str">
        <f t="shared" si="6"/>
        <v/>
      </c>
      <c r="Q39" s="184" t="str">
        <f t="shared" si="7"/>
        <v/>
      </c>
      <c r="R39" s="184" t="str">
        <f t="shared" si="8"/>
        <v/>
      </c>
      <c r="S39" s="272" t="str">
        <f t="shared" si="9"/>
        <v/>
      </c>
    </row>
    <row r="40" spans="1:21" ht="16.5" x14ac:dyDescent="0.3">
      <c r="A40" s="181" t="s">
        <v>618</v>
      </c>
      <c r="B40" s="182">
        <v>2992</v>
      </c>
      <c r="C40" s="183">
        <v>0</v>
      </c>
      <c r="D40" s="184">
        <f t="shared" si="0"/>
        <v>0</v>
      </c>
      <c r="E40" s="182">
        <v>0</v>
      </c>
      <c r="F40" s="183">
        <v>0</v>
      </c>
      <c r="G40" s="184" t="str">
        <f t="shared" si="1"/>
        <v/>
      </c>
      <c r="H40" s="184" t="str">
        <f t="shared" si="2"/>
        <v/>
      </c>
      <c r="I40" s="184" t="str">
        <f t="shared" si="3"/>
        <v/>
      </c>
      <c r="J40" s="272" t="str">
        <f t="shared" si="4"/>
        <v/>
      </c>
      <c r="K40" s="186">
        <v>2992</v>
      </c>
      <c r="L40" s="183">
        <v>0</v>
      </c>
      <c r="M40" s="184">
        <f t="shared" si="5"/>
        <v>0</v>
      </c>
      <c r="N40" s="182">
        <v>0</v>
      </c>
      <c r="O40" s="183">
        <v>0</v>
      </c>
      <c r="P40" s="184" t="str">
        <f t="shared" si="6"/>
        <v/>
      </c>
      <c r="Q40" s="184" t="str">
        <f t="shared" si="7"/>
        <v/>
      </c>
      <c r="R40" s="184" t="str">
        <f t="shared" si="8"/>
        <v/>
      </c>
      <c r="S40" s="272" t="str">
        <f t="shared" si="9"/>
        <v/>
      </c>
    </row>
    <row r="41" spans="1:21" ht="16.5" x14ac:dyDescent="0.3">
      <c r="A41" s="181" t="s">
        <v>107</v>
      </c>
      <c r="B41" s="182">
        <v>2704</v>
      </c>
      <c r="C41" s="183">
        <v>1876</v>
      </c>
      <c r="D41" s="184">
        <f t="shared" si="0"/>
        <v>0.69378698224852076</v>
      </c>
      <c r="E41" s="182">
        <v>14450</v>
      </c>
      <c r="F41" s="183">
        <v>8786</v>
      </c>
      <c r="G41" s="184">
        <f t="shared" si="1"/>
        <v>0.6080276816608996</v>
      </c>
      <c r="H41" s="184">
        <f t="shared" si="2"/>
        <v>-0.81287197231833908</v>
      </c>
      <c r="I41" s="184">
        <f t="shared" si="3"/>
        <v>-0.78647848850443891</v>
      </c>
      <c r="J41" s="272">
        <f t="shared" si="4"/>
        <v>8.5759300587621157E-2</v>
      </c>
      <c r="K41" s="186">
        <v>38002</v>
      </c>
      <c r="L41" s="183">
        <v>28360</v>
      </c>
      <c r="M41" s="184">
        <f t="shared" si="5"/>
        <v>0.74627651176253884</v>
      </c>
      <c r="N41" s="182">
        <v>95502</v>
      </c>
      <c r="O41" s="183">
        <v>58964</v>
      </c>
      <c r="P41" s="184">
        <f t="shared" si="6"/>
        <v>0.61741115369311639</v>
      </c>
      <c r="Q41" s="184">
        <f t="shared" si="7"/>
        <v>-0.60208163179828689</v>
      </c>
      <c r="R41" s="184">
        <f t="shared" si="8"/>
        <v>-0.51902855979919948</v>
      </c>
      <c r="S41" s="272">
        <f t="shared" si="9"/>
        <v>0.12886535806942245</v>
      </c>
    </row>
    <row r="42" spans="1:21" ht="16.5" x14ac:dyDescent="0.3">
      <c r="A42" s="181" t="s">
        <v>453</v>
      </c>
      <c r="B42" s="182">
        <v>0</v>
      </c>
      <c r="C42" s="183">
        <v>0</v>
      </c>
      <c r="D42" s="184" t="str">
        <f t="shared" si="0"/>
        <v/>
      </c>
      <c r="E42" s="182">
        <v>360</v>
      </c>
      <c r="F42" s="183">
        <v>178</v>
      </c>
      <c r="G42" s="184">
        <f t="shared" si="1"/>
        <v>0.49444444444444446</v>
      </c>
      <c r="H42" s="184">
        <f t="shared" si="2"/>
        <v>-1</v>
      </c>
      <c r="I42" s="184">
        <f t="shared" si="3"/>
        <v>-1</v>
      </c>
      <c r="J42" s="272" t="str">
        <f t="shared" si="4"/>
        <v/>
      </c>
      <c r="K42" s="186">
        <v>120</v>
      </c>
      <c r="L42" s="183">
        <v>104</v>
      </c>
      <c r="M42" s="184">
        <f t="shared" si="5"/>
        <v>0.8666666666666667</v>
      </c>
      <c r="N42" s="182">
        <v>1080</v>
      </c>
      <c r="O42" s="183">
        <v>687</v>
      </c>
      <c r="P42" s="184">
        <f t="shared" si="6"/>
        <v>0.63611111111111107</v>
      </c>
      <c r="Q42" s="184">
        <f t="shared" si="7"/>
        <v>-0.88888888888888884</v>
      </c>
      <c r="R42" s="184">
        <f t="shared" si="8"/>
        <v>-0.84861717612809318</v>
      </c>
      <c r="S42" s="272">
        <f t="shared" si="9"/>
        <v>0.23055555555555562</v>
      </c>
    </row>
    <row r="43" spans="1:21" ht="16.5" x14ac:dyDescent="0.3">
      <c r="A43" s="181" t="s">
        <v>448</v>
      </c>
      <c r="B43" s="182">
        <v>0</v>
      </c>
      <c r="C43" s="183">
        <v>0</v>
      </c>
      <c r="D43" s="184" t="str">
        <f t="shared" si="0"/>
        <v/>
      </c>
      <c r="E43" s="182">
        <v>0</v>
      </c>
      <c r="F43" s="183">
        <v>0</v>
      </c>
      <c r="G43" s="184" t="str">
        <f t="shared" si="1"/>
        <v/>
      </c>
      <c r="H43" s="184" t="str">
        <f t="shared" si="2"/>
        <v/>
      </c>
      <c r="I43" s="184" t="str">
        <f t="shared" si="3"/>
        <v/>
      </c>
      <c r="J43" s="272" t="str">
        <f t="shared" si="4"/>
        <v/>
      </c>
      <c r="K43" s="186">
        <v>0</v>
      </c>
      <c r="L43" s="183">
        <v>0</v>
      </c>
      <c r="M43" s="184" t="str">
        <f t="shared" si="5"/>
        <v/>
      </c>
      <c r="N43" s="182">
        <v>1032</v>
      </c>
      <c r="O43" s="183">
        <v>600</v>
      </c>
      <c r="P43" s="184">
        <f t="shared" si="6"/>
        <v>0.58139534883720934</v>
      </c>
      <c r="Q43" s="184">
        <f t="shared" si="7"/>
        <v>-1</v>
      </c>
      <c r="R43" s="184">
        <f t="shared" si="8"/>
        <v>-1</v>
      </c>
      <c r="S43" s="272" t="str">
        <f t="shared" si="9"/>
        <v/>
      </c>
    </row>
    <row r="44" spans="1:21" ht="16.5" x14ac:dyDescent="0.3">
      <c r="A44" s="181" t="s">
        <v>449</v>
      </c>
      <c r="B44" s="182">
        <v>0</v>
      </c>
      <c r="C44" s="183">
        <v>0</v>
      </c>
      <c r="D44" s="184" t="str">
        <f t="shared" si="0"/>
        <v/>
      </c>
      <c r="E44" s="182">
        <v>0</v>
      </c>
      <c r="F44" s="183">
        <v>0</v>
      </c>
      <c r="G44" s="184" t="str">
        <f t="shared" si="1"/>
        <v/>
      </c>
      <c r="H44" s="184" t="str">
        <f t="shared" si="2"/>
        <v/>
      </c>
      <c r="I44" s="184" t="str">
        <f t="shared" si="3"/>
        <v/>
      </c>
      <c r="J44" s="272" t="str">
        <f t="shared" si="4"/>
        <v/>
      </c>
      <c r="K44" s="186">
        <v>2999</v>
      </c>
      <c r="L44" s="183">
        <v>2177</v>
      </c>
      <c r="M44" s="184">
        <f t="shared" si="5"/>
        <v>0.72590863621207069</v>
      </c>
      <c r="N44" s="182">
        <v>0</v>
      </c>
      <c r="O44" s="183">
        <v>0</v>
      </c>
      <c r="P44" s="184" t="str">
        <f t="shared" si="6"/>
        <v/>
      </c>
      <c r="Q44" s="184" t="str">
        <f t="shared" si="7"/>
        <v/>
      </c>
      <c r="R44" s="184" t="str">
        <f t="shared" si="8"/>
        <v/>
      </c>
      <c r="S44" s="272" t="str">
        <f t="shared" si="9"/>
        <v/>
      </c>
    </row>
    <row r="45" spans="1:21" ht="16.5" x14ac:dyDescent="0.3">
      <c r="A45" s="181" t="s">
        <v>443</v>
      </c>
      <c r="B45" s="182">
        <v>0</v>
      </c>
      <c r="C45" s="183">
        <v>0</v>
      </c>
      <c r="D45" s="184" t="str">
        <f t="shared" si="0"/>
        <v/>
      </c>
      <c r="E45" s="182">
        <v>0</v>
      </c>
      <c r="F45" s="183">
        <v>0</v>
      </c>
      <c r="G45" s="184" t="str">
        <f t="shared" si="1"/>
        <v/>
      </c>
      <c r="H45" s="184" t="str">
        <f t="shared" si="2"/>
        <v/>
      </c>
      <c r="I45" s="184" t="str">
        <f t="shared" si="3"/>
        <v/>
      </c>
      <c r="J45" s="272" t="str">
        <f t="shared" si="4"/>
        <v/>
      </c>
      <c r="K45" s="186">
        <v>0</v>
      </c>
      <c r="L45" s="183">
        <v>0</v>
      </c>
      <c r="M45" s="184" t="str">
        <f t="shared" si="5"/>
        <v/>
      </c>
      <c r="N45" s="182">
        <v>236</v>
      </c>
      <c r="O45" s="183">
        <v>107</v>
      </c>
      <c r="P45" s="184">
        <f t="shared" si="6"/>
        <v>0.45338983050847459</v>
      </c>
      <c r="Q45" s="184">
        <f t="shared" si="7"/>
        <v>-1</v>
      </c>
      <c r="R45" s="184">
        <f t="shared" si="8"/>
        <v>-1</v>
      </c>
      <c r="S45" s="272" t="str">
        <f t="shared" si="9"/>
        <v/>
      </c>
    </row>
    <row r="46" spans="1:21" ht="16.5" x14ac:dyDescent="0.3">
      <c r="A46" s="181" t="s">
        <v>357</v>
      </c>
      <c r="B46" s="182">
        <v>0</v>
      </c>
      <c r="C46" s="183">
        <v>0</v>
      </c>
      <c r="D46" s="184" t="str">
        <f t="shared" si="0"/>
        <v/>
      </c>
      <c r="E46" s="182">
        <v>32632</v>
      </c>
      <c r="F46" s="183">
        <v>23864</v>
      </c>
      <c r="G46" s="184">
        <f t="shared" si="1"/>
        <v>0.73130669281686689</v>
      </c>
      <c r="H46" s="184">
        <f t="shared" si="2"/>
        <v>-1</v>
      </c>
      <c r="I46" s="184">
        <f t="shared" si="3"/>
        <v>-1</v>
      </c>
      <c r="J46" s="272" t="str">
        <f t="shared" si="4"/>
        <v/>
      </c>
      <c r="K46" s="186">
        <v>35609</v>
      </c>
      <c r="L46" s="183">
        <v>26070</v>
      </c>
      <c r="M46" s="184">
        <f t="shared" si="5"/>
        <v>0.73211828470330531</v>
      </c>
      <c r="N46" s="182">
        <v>138348</v>
      </c>
      <c r="O46" s="183">
        <v>99267</v>
      </c>
      <c r="P46" s="184">
        <f t="shared" si="6"/>
        <v>0.71751669702489373</v>
      </c>
      <c r="Q46" s="184">
        <f t="shared" si="7"/>
        <v>-0.7426128314106456</v>
      </c>
      <c r="R46" s="184">
        <f t="shared" si="8"/>
        <v>-0.73737495844540479</v>
      </c>
      <c r="S46" s="272">
        <f t="shared" si="9"/>
        <v>1.4601587678411576E-2</v>
      </c>
    </row>
    <row r="47" spans="1:21" ht="16.5" x14ac:dyDescent="0.3">
      <c r="A47" s="181" t="s">
        <v>464</v>
      </c>
      <c r="B47" s="182">
        <v>0</v>
      </c>
      <c r="C47" s="183">
        <v>0</v>
      </c>
      <c r="D47" s="184" t="str">
        <f t="shared" si="0"/>
        <v/>
      </c>
      <c r="E47" s="182">
        <v>0</v>
      </c>
      <c r="F47" s="183">
        <v>0</v>
      </c>
      <c r="G47" s="184" t="str">
        <f t="shared" si="1"/>
        <v/>
      </c>
      <c r="H47" s="184"/>
      <c r="I47" s="184"/>
      <c r="J47" s="272" t="str">
        <f t="shared" si="4"/>
        <v/>
      </c>
      <c r="K47" s="186">
        <v>256</v>
      </c>
      <c r="L47" s="183">
        <v>123</v>
      </c>
      <c r="M47" s="184">
        <f t="shared" si="5"/>
        <v>0.48046875</v>
      </c>
      <c r="N47" s="182">
        <v>0</v>
      </c>
      <c r="O47" s="183">
        <v>0</v>
      </c>
      <c r="P47" s="184" t="str">
        <f t="shared" si="6"/>
        <v/>
      </c>
      <c r="Q47" s="184" t="str">
        <f t="shared" si="7"/>
        <v/>
      </c>
      <c r="R47" s="184" t="str">
        <f t="shared" si="8"/>
        <v/>
      </c>
      <c r="S47" s="272" t="str">
        <f t="shared" si="9"/>
        <v/>
      </c>
    </row>
    <row r="48" spans="1:21" ht="16.5" x14ac:dyDescent="0.3">
      <c r="A48" s="181" t="s">
        <v>465</v>
      </c>
      <c r="B48" s="182">
        <v>0</v>
      </c>
      <c r="C48" s="183">
        <v>0</v>
      </c>
      <c r="D48" s="184" t="str">
        <f t="shared" si="0"/>
        <v/>
      </c>
      <c r="E48" s="182">
        <v>0</v>
      </c>
      <c r="F48" s="183">
        <v>0</v>
      </c>
      <c r="G48" s="184" t="str">
        <f t="shared" si="1"/>
        <v/>
      </c>
      <c r="H48" s="184"/>
      <c r="I48" s="184"/>
      <c r="J48" s="272" t="str">
        <f t="shared" si="4"/>
        <v/>
      </c>
      <c r="K48" s="186">
        <v>80</v>
      </c>
      <c r="L48" s="183">
        <v>79</v>
      </c>
      <c r="M48" s="184">
        <f t="shared" si="5"/>
        <v>0.98750000000000004</v>
      </c>
      <c r="N48" s="182">
        <v>0</v>
      </c>
      <c r="O48" s="183">
        <v>0</v>
      </c>
      <c r="P48" s="184" t="str">
        <f t="shared" si="6"/>
        <v/>
      </c>
      <c r="Q48" s="184" t="str">
        <f t="shared" si="7"/>
        <v/>
      </c>
      <c r="R48" s="184" t="str">
        <f t="shared" si="8"/>
        <v/>
      </c>
      <c r="S48" s="272" t="str">
        <f t="shared" si="9"/>
        <v/>
      </c>
    </row>
    <row r="49" spans="1:19" ht="16.5" x14ac:dyDescent="0.3">
      <c r="A49" s="181" t="s">
        <v>455</v>
      </c>
      <c r="B49" s="182">
        <v>0</v>
      </c>
      <c r="C49" s="183">
        <v>0</v>
      </c>
      <c r="D49" s="184" t="str">
        <f t="shared" si="0"/>
        <v/>
      </c>
      <c r="E49" s="182">
        <v>0</v>
      </c>
      <c r="F49" s="183">
        <v>0</v>
      </c>
      <c r="G49" s="184" t="str">
        <f t="shared" si="1"/>
        <v/>
      </c>
      <c r="H49" s="184"/>
      <c r="I49" s="184"/>
      <c r="J49" s="272" t="str">
        <f t="shared" si="4"/>
        <v/>
      </c>
      <c r="K49" s="186">
        <v>205</v>
      </c>
      <c r="L49" s="183">
        <v>87</v>
      </c>
      <c r="M49" s="184">
        <f t="shared" si="5"/>
        <v>0.42439024390243901</v>
      </c>
      <c r="N49" s="182">
        <v>0</v>
      </c>
      <c r="O49" s="183">
        <v>0</v>
      </c>
      <c r="P49" s="184" t="str">
        <f t="shared" si="6"/>
        <v/>
      </c>
      <c r="Q49" s="184" t="str">
        <f t="shared" si="7"/>
        <v/>
      </c>
      <c r="R49" s="184" t="str">
        <f t="shared" si="8"/>
        <v/>
      </c>
      <c r="S49" s="272" t="str">
        <f t="shared" si="9"/>
        <v/>
      </c>
    </row>
    <row r="50" spans="1:19" ht="16.5" x14ac:dyDescent="0.3">
      <c r="A50" s="181" t="s">
        <v>457</v>
      </c>
      <c r="B50" s="182">
        <v>0</v>
      </c>
      <c r="C50" s="183">
        <v>0</v>
      </c>
      <c r="D50" s="184" t="str">
        <f t="shared" si="0"/>
        <v/>
      </c>
      <c r="E50" s="182">
        <v>0</v>
      </c>
      <c r="F50" s="183">
        <v>0</v>
      </c>
      <c r="G50" s="184" t="str">
        <f t="shared" si="1"/>
        <v/>
      </c>
      <c r="H50" s="184" t="str">
        <f t="shared" si="2"/>
        <v/>
      </c>
      <c r="I50" s="184" t="str">
        <f t="shared" si="3"/>
        <v/>
      </c>
      <c r="J50" s="272" t="str">
        <f t="shared" si="4"/>
        <v/>
      </c>
      <c r="K50" s="186">
        <v>0</v>
      </c>
      <c r="L50" s="183">
        <v>0</v>
      </c>
      <c r="M50" s="184" t="str">
        <f t="shared" si="5"/>
        <v/>
      </c>
      <c r="N50" s="182">
        <v>2280</v>
      </c>
      <c r="O50" s="183">
        <v>794</v>
      </c>
      <c r="P50" s="184">
        <f t="shared" si="6"/>
        <v>0.34824561403508769</v>
      </c>
      <c r="Q50" s="184">
        <f t="shared" si="7"/>
        <v>-1</v>
      </c>
      <c r="R50" s="184">
        <f t="shared" si="8"/>
        <v>-1</v>
      </c>
      <c r="S50" s="272" t="str">
        <f t="shared" si="9"/>
        <v/>
      </c>
    </row>
    <row r="51" spans="1:19" ht="16.5" x14ac:dyDescent="0.3">
      <c r="A51" s="181" t="s">
        <v>445</v>
      </c>
      <c r="B51" s="182">
        <v>0</v>
      </c>
      <c r="C51" s="183">
        <v>0</v>
      </c>
      <c r="D51" s="184" t="str">
        <f t="shared" si="0"/>
        <v/>
      </c>
      <c r="E51" s="182">
        <v>0</v>
      </c>
      <c r="F51" s="183">
        <v>0</v>
      </c>
      <c r="G51" s="184" t="str">
        <f t="shared" si="1"/>
        <v/>
      </c>
      <c r="H51" s="184" t="str">
        <f t="shared" si="2"/>
        <v/>
      </c>
      <c r="I51" s="184" t="str">
        <f t="shared" si="3"/>
        <v/>
      </c>
      <c r="J51" s="272" t="str">
        <f t="shared" si="4"/>
        <v/>
      </c>
      <c r="K51" s="186">
        <v>3272</v>
      </c>
      <c r="L51" s="183">
        <v>2391</v>
      </c>
      <c r="M51" s="184">
        <f t="shared" si="5"/>
        <v>0.73074572127139359</v>
      </c>
      <c r="N51" s="182">
        <v>120</v>
      </c>
      <c r="O51" s="183">
        <v>54</v>
      </c>
      <c r="P51" s="184">
        <f t="shared" si="6"/>
        <v>0.45</v>
      </c>
      <c r="Q51" s="184">
        <f t="shared" si="7"/>
        <v>26.266666666666666</v>
      </c>
      <c r="R51" s="184">
        <f t="shared" si="8"/>
        <v>43.277777777777779</v>
      </c>
      <c r="S51" s="272">
        <f t="shared" si="9"/>
        <v>0.28074572127139358</v>
      </c>
    </row>
    <row r="52" spans="1:19" ht="16.5" x14ac:dyDescent="0.3">
      <c r="A52" s="181" t="s">
        <v>458</v>
      </c>
      <c r="B52" s="182">
        <v>0</v>
      </c>
      <c r="C52" s="183">
        <v>0</v>
      </c>
      <c r="D52" s="184" t="str">
        <f t="shared" si="0"/>
        <v/>
      </c>
      <c r="E52" s="182">
        <v>0</v>
      </c>
      <c r="F52" s="183">
        <v>0</v>
      </c>
      <c r="G52" s="184" t="str">
        <f t="shared" si="1"/>
        <v/>
      </c>
      <c r="H52" s="184" t="str">
        <f t="shared" si="2"/>
        <v/>
      </c>
      <c r="I52" s="184" t="str">
        <f t="shared" si="3"/>
        <v/>
      </c>
      <c r="J52" s="272" t="str">
        <f t="shared" si="4"/>
        <v/>
      </c>
      <c r="K52" s="186">
        <v>122</v>
      </c>
      <c r="L52" s="183">
        <v>122</v>
      </c>
      <c r="M52" s="184">
        <f t="shared" si="5"/>
        <v>1</v>
      </c>
      <c r="N52" s="182">
        <v>0</v>
      </c>
      <c r="O52" s="183">
        <v>0</v>
      </c>
      <c r="P52" s="184" t="str">
        <f t="shared" si="6"/>
        <v/>
      </c>
      <c r="Q52" s="184" t="str">
        <f t="shared" si="7"/>
        <v/>
      </c>
      <c r="R52" s="184" t="str">
        <f t="shared" si="8"/>
        <v/>
      </c>
      <c r="S52" s="272" t="str">
        <f t="shared" si="9"/>
        <v/>
      </c>
    </row>
    <row r="53" spans="1:19" ht="16.5" x14ac:dyDescent="0.3">
      <c r="A53" s="181" t="s">
        <v>358</v>
      </c>
      <c r="B53" s="182">
        <v>0</v>
      </c>
      <c r="C53" s="183">
        <v>0</v>
      </c>
      <c r="D53" s="184" t="str">
        <f t="shared" si="0"/>
        <v/>
      </c>
      <c r="E53" s="182">
        <v>0</v>
      </c>
      <c r="F53" s="183">
        <v>0</v>
      </c>
      <c r="G53" s="184" t="str">
        <f t="shared" si="1"/>
        <v/>
      </c>
      <c r="H53" s="184" t="str">
        <f t="shared" si="2"/>
        <v/>
      </c>
      <c r="I53" s="184" t="str">
        <f t="shared" si="3"/>
        <v/>
      </c>
      <c r="J53" s="272" t="str">
        <f t="shared" si="4"/>
        <v/>
      </c>
      <c r="K53" s="186">
        <v>3036</v>
      </c>
      <c r="L53" s="183">
        <v>2020</v>
      </c>
      <c r="M53" s="184">
        <f t="shared" si="5"/>
        <v>0.66534914361001318</v>
      </c>
      <c r="N53" s="182">
        <v>3920</v>
      </c>
      <c r="O53" s="183">
        <v>3108</v>
      </c>
      <c r="P53" s="184">
        <f t="shared" si="6"/>
        <v>0.79285714285714282</v>
      </c>
      <c r="Q53" s="184">
        <f t="shared" si="7"/>
        <v>-0.22551020408163269</v>
      </c>
      <c r="R53" s="184">
        <f t="shared" si="8"/>
        <v>-0.3500643500643501</v>
      </c>
      <c r="S53" s="272">
        <f t="shared" si="9"/>
        <v>-0.12750799924712963</v>
      </c>
    </row>
    <row r="54" spans="1:19" ht="16.5" x14ac:dyDescent="0.3">
      <c r="A54" s="181" t="s">
        <v>447</v>
      </c>
      <c r="B54" s="182">
        <v>0</v>
      </c>
      <c r="C54" s="183">
        <v>0</v>
      </c>
      <c r="D54" s="184" t="str">
        <f t="shared" si="0"/>
        <v/>
      </c>
      <c r="E54" s="182">
        <v>0</v>
      </c>
      <c r="F54" s="183">
        <v>0</v>
      </c>
      <c r="G54" s="184" t="str">
        <f t="shared" si="1"/>
        <v/>
      </c>
      <c r="H54" s="184" t="str">
        <f t="shared" si="2"/>
        <v/>
      </c>
      <c r="I54" s="184" t="str">
        <f t="shared" si="3"/>
        <v/>
      </c>
      <c r="J54" s="272" t="str">
        <f t="shared" si="4"/>
        <v/>
      </c>
      <c r="K54" s="186">
        <v>0</v>
      </c>
      <c r="L54" s="183">
        <v>0</v>
      </c>
      <c r="M54" s="184" t="str">
        <f t="shared" si="5"/>
        <v/>
      </c>
      <c r="N54" s="182">
        <v>100</v>
      </c>
      <c r="O54" s="183">
        <v>60</v>
      </c>
      <c r="P54" s="184">
        <f t="shared" si="6"/>
        <v>0.6</v>
      </c>
      <c r="Q54" s="184">
        <f t="shared" si="7"/>
        <v>-1</v>
      </c>
      <c r="R54" s="184">
        <f t="shared" si="8"/>
        <v>-1</v>
      </c>
      <c r="S54" s="272" t="str">
        <f t="shared" si="9"/>
        <v/>
      </c>
    </row>
    <row r="55" spans="1:19" ht="16.5" x14ac:dyDescent="0.3">
      <c r="A55" s="181" t="s">
        <v>103</v>
      </c>
      <c r="B55" s="182">
        <v>0</v>
      </c>
      <c r="C55" s="183">
        <v>0</v>
      </c>
      <c r="D55" s="184" t="str">
        <f t="shared" si="0"/>
        <v/>
      </c>
      <c r="E55" s="182">
        <v>0</v>
      </c>
      <c r="F55" s="183">
        <v>0</v>
      </c>
      <c r="G55" s="184" t="str">
        <f t="shared" si="1"/>
        <v/>
      </c>
      <c r="H55" s="184" t="str">
        <f t="shared" si="2"/>
        <v/>
      </c>
      <c r="I55" s="184" t="str">
        <f t="shared" si="3"/>
        <v/>
      </c>
      <c r="J55" s="272" t="str">
        <f t="shared" si="4"/>
        <v/>
      </c>
      <c r="K55" s="186">
        <v>288</v>
      </c>
      <c r="L55" s="183">
        <v>98</v>
      </c>
      <c r="M55" s="184">
        <f t="shared" si="5"/>
        <v>0.34027777777777779</v>
      </c>
      <c r="N55" s="182">
        <v>348</v>
      </c>
      <c r="O55" s="183">
        <v>300</v>
      </c>
      <c r="P55" s="184">
        <f t="shared" si="6"/>
        <v>0.86206896551724133</v>
      </c>
      <c r="Q55" s="184">
        <f t="shared" si="7"/>
        <v>-0.17241379310344829</v>
      </c>
      <c r="R55" s="184">
        <f t="shared" si="8"/>
        <v>-0.67333333333333334</v>
      </c>
      <c r="S55" s="272">
        <f t="shared" si="9"/>
        <v>-0.52179118773946354</v>
      </c>
    </row>
    <row r="56" spans="1:19" ht="16.5" x14ac:dyDescent="0.3">
      <c r="A56" s="181" t="s">
        <v>460</v>
      </c>
      <c r="B56" s="182">
        <v>0</v>
      </c>
      <c r="C56" s="183">
        <v>0</v>
      </c>
      <c r="D56" s="184" t="str">
        <f t="shared" si="0"/>
        <v/>
      </c>
      <c r="E56" s="182">
        <v>0</v>
      </c>
      <c r="F56" s="183">
        <v>0</v>
      </c>
      <c r="G56" s="184" t="str">
        <f t="shared" si="1"/>
        <v/>
      </c>
      <c r="H56" s="184" t="str">
        <f t="shared" si="2"/>
        <v/>
      </c>
      <c r="I56" s="184" t="str">
        <f t="shared" si="3"/>
        <v/>
      </c>
      <c r="J56" s="272" t="str">
        <f t="shared" si="4"/>
        <v/>
      </c>
      <c r="K56" s="186">
        <v>0</v>
      </c>
      <c r="L56" s="183">
        <v>0</v>
      </c>
      <c r="M56" s="184" t="str">
        <f t="shared" si="5"/>
        <v/>
      </c>
      <c r="N56" s="182">
        <v>531</v>
      </c>
      <c r="O56" s="183">
        <v>160</v>
      </c>
      <c r="P56" s="184">
        <f t="shared" si="6"/>
        <v>0.30131826741996232</v>
      </c>
      <c r="Q56" s="184">
        <f t="shared" si="7"/>
        <v>-1</v>
      </c>
      <c r="R56" s="184">
        <f t="shared" si="8"/>
        <v>-1</v>
      </c>
      <c r="S56" s="272" t="str">
        <f t="shared" si="9"/>
        <v/>
      </c>
    </row>
    <row r="57" spans="1:19" ht="16.5" x14ac:dyDescent="0.3">
      <c r="A57" s="181" t="s">
        <v>403</v>
      </c>
      <c r="B57" s="182">
        <v>0</v>
      </c>
      <c r="C57" s="183">
        <v>0</v>
      </c>
      <c r="D57" s="184" t="str">
        <f t="shared" si="0"/>
        <v/>
      </c>
      <c r="E57" s="182">
        <v>0</v>
      </c>
      <c r="F57" s="183">
        <v>0</v>
      </c>
      <c r="G57" s="184" t="str">
        <f t="shared" si="1"/>
        <v/>
      </c>
      <c r="H57" s="184" t="str">
        <f t="shared" si="2"/>
        <v/>
      </c>
      <c r="I57" s="184" t="str">
        <f t="shared" si="3"/>
        <v/>
      </c>
      <c r="J57" s="272" t="str">
        <f t="shared" si="4"/>
        <v/>
      </c>
      <c r="K57" s="186">
        <v>0</v>
      </c>
      <c r="L57" s="183">
        <v>0</v>
      </c>
      <c r="M57" s="184" t="str">
        <f t="shared" si="5"/>
        <v/>
      </c>
      <c r="N57" s="182">
        <v>190</v>
      </c>
      <c r="O57" s="183">
        <v>91</v>
      </c>
      <c r="P57" s="184">
        <f t="shared" si="6"/>
        <v>0.47894736842105262</v>
      </c>
      <c r="Q57" s="184">
        <f t="shared" si="7"/>
        <v>-1</v>
      </c>
      <c r="R57" s="184">
        <f t="shared" si="8"/>
        <v>-1</v>
      </c>
      <c r="S57" s="272" t="str">
        <f t="shared" si="9"/>
        <v/>
      </c>
    </row>
    <row r="58" spans="1:19" ht="16.5" x14ac:dyDescent="0.3">
      <c r="A58" s="181" t="s">
        <v>466</v>
      </c>
      <c r="B58" s="182">
        <v>0</v>
      </c>
      <c r="C58" s="183">
        <v>0</v>
      </c>
      <c r="D58" s="184" t="str">
        <f t="shared" si="0"/>
        <v/>
      </c>
      <c r="E58" s="182">
        <v>0</v>
      </c>
      <c r="F58" s="183">
        <v>0</v>
      </c>
      <c r="G58" s="184" t="str">
        <f t="shared" si="1"/>
        <v/>
      </c>
      <c r="H58" s="184" t="str">
        <f t="shared" si="2"/>
        <v/>
      </c>
      <c r="I58" s="184" t="str">
        <f t="shared" si="3"/>
        <v/>
      </c>
      <c r="J58" s="272" t="str">
        <f t="shared" si="4"/>
        <v/>
      </c>
      <c r="K58" s="186">
        <v>0</v>
      </c>
      <c r="L58" s="183">
        <v>0</v>
      </c>
      <c r="M58" s="184" t="str">
        <f t="shared" si="5"/>
        <v/>
      </c>
      <c r="N58" s="182">
        <v>157</v>
      </c>
      <c r="O58" s="183">
        <v>62</v>
      </c>
      <c r="P58" s="184">
        <f t="shared" si="6"/>
        <v>0.39490445859872614</v>
      </c>
      <c r="Q58" s="184">
        <f t="shared" si="7"/>
        <v>-1</v>
      </c>
      <c r="R58" s="184">
        <f t="shared" si="8"/>
        <v>-1</v>
      </c>
      <c r="S58" s="272" t="str">
        <f t="shared" si="9"/>
        <v/>
      </c>
    </row>
    <row r="59" spans="1:19" ht="16.5" x14ac:dyDescent="0.3">
      <c r="A59" s="181" t="s">
        <v>462</v>
      </c>
      <c r="B59" s="182">
        <v>0</v>
      </c>
      <c r="C59" s="183">
        <v>0</v>
      </c>
      <c r="D59" s="184" t="str">
        <f t="shared" si="0"/>
        <v/>
      </c>
      <c r="E59" s="182">
        <v>0</v>
      </c>
      <c r="F59" s="183">
        <v>0</v>
      </c>
      <c r="G59" s="184" t="str">
        <f t="shared" si="1"/>
        <v/>
      </c>
      <c r="H59" s="184" t="str">
        <f t="shared" si="2"/>
        <v/>
      </c>
      <c r="I59" s="184" t="str">
        <f t="shared" si="3"/>
        <v/>
      </c>
      <c r="J59" s="272" t="str">
        <f t="shared" si="4"/>
        <v/>
      </c>
      <c r="K59" s="186">
        <v>0</v>
      </c>
      <c r="L59" s="183">
        <v>0</v>
      </c>
      <c r="M59" s="184" t="str">
        <f t="shared" si="5"/>
        <v/>
      </c>
      <c r="N59" s="182">
        <v>68</v>
      </c>
      <c r="O59" s="183">
        <v>60</v>
      </c>
      <c r="P59" s="184">
        <f t="shared" si="6"/>
        <v>0.88235294117647056</v>
      </c>
      <c r="Q59" s="184">
        <f t="shared" si="7"/>
        <v>-1</v>
      </c>
      <c r="R59" s="184">
        <f t="shared" si="8"/>
        <v>-1</v>
      </c>
      <c r="S59" s="272" t="str">
        <f t="shared" si="9"/>
        <v/>
      </c>
    </row>
    <row r="60" spans="1:19" ht="16.5" x14ac:dyDescent="0.3">
      <c r="A60" s="181" t="s">
        <v>97</v>
      </c>
      <c r="B60" s="182">
        <v>0</v>
      </c>
      <c r="C60" s="183">
        <v>0</v>
      </c>
      <c r="D60" s="184" t="str">
        <f t="shared" si="0"/>
        <v/>
      </c>
      <c r="E60" s="182">
        <v>0</v>
      </c>
      <c r="F60" s="183">
        <v>0</v>
      </c>
      <c r="G60" s="184" t="str">
        <f t="shared" si="1"/>
        <v/>
      </c>
      <c r="H60" s="184" t="str">
        <f t="shared" si="2"/>
        <v/>
      </c>
      <c r="I60" s="184" t="str">
        <f t="shared" si="3"/>
        <v/>
      </c>
      <c r="J60" s="272" t="str">
        <f t="shared" si="4"/>
        <v/>
      </c>
      <c r="K60" s="186">
        <v>0</v>
      </c>
      <c r="L60" s="183">
        <v>0</v>
      </c>
      <c r="M60" s="184" t="str">
        <f t="shared" si="5"/>
        <v/>
      </c>
      <c r="N60" s="182">
        <v>54480</v>
      </c>
      <c r="O60" s="183">
        <v>47573</v>
      </c>
      <c r="P60" s="184">
        <f t="shared" si="6"/>
        <v>0.87321953010278996</v>
      </c>
      <c r="Q60" s="184">
        <f t="shared" si="7"/>
        <v>-1</v>
      </c>
      <c r="R60" s="184">
        <f t="shared" si="8"/>
        <v>-1</v>
      </c>
      <c r="S60" s="272" t="str">
        <f t="shared" si="9"/>
        <v/>
      </c>
    </row>
    <row r="61" spans="1:19" ht="16.5" x14ac:dyDescent="0.3">
      <c r="A61" s="181" t="s">
        <v>444</v>
      </c>
      <c r="B61" s="182">
        <v>0</v>
      </c>
      <c r="C61" s="183">
        <v>0</v>
      </c>
      <c r="D61" s="184" t="str">
        <f t="shared" si="0"/>
        <v/>
      </c>
      <c r="E61" s="182">
        <v>0</v>
      </c>
      <c r="F61" s="183">
        <v>0</v>
      </c>
      <c r="G61" s="184" t="str">
        <f t="shared" si="1"/>
        <v/>
      </c>
      <c r="H61" s="184" t="str">
        <f t="shared" si="2"/>
        <v/>
      </c>
      <c r="I61" s="184" t="str">
        <f t="shared" si="3"/>
        <v/>
      </c>
      <c r="J61" s="272" t="str">
        <f t="shared" si="4"/>
        <v/>
      </c>
      <c r="K61" s="186">
        <v>360</v>
      </c>
      <c r="L61" s="183">
        <v>260</v>
      </c>
      <c r="M61" s="184">
        <f t="shared" si="5"/>
        <v>0.72222222222222221</v>
      </c>
      <c r="N61" s="182">
        <v>852</v>
      </c>
      <c r="O61" s="183">
        <v>571</v>
      </c>
      <c r="P61" s="184">
        <f t="shared" si="6"/>
        <v>0.67018779342723001</v>
      </c>
      <c r="Q61" s="184">
        <f t="shared" si="7"/>
        <v>-0.57746478873239437</v>
      </c>
      <c r="R61" s="184">
        <f t="shared" si="8"/>
        <v>-0.54465849387040288</v>
      </c>
      <c r="S61" s="272">
        <f t="shared" si="9"/>
        <v>5.2034428794992205E-2</v>
      </c>
    </row>
    <row r="62" spans="1:19" ht="16.5" x14ac:dyDescent="0.3">
      <c r="A62" s="181" t="s">
        <v>450</v>
      </c>
      <c r="B62" s="182">
        <v>0</v>
      </c>
      <c r="C62" s="183">
        <v>0</v>
      </c>
      <c r="D62" s="184" t="str">
        <f t="shared" si="0"/>
        <v/>
      </c>
      <c r="E62" s="182">
        <v>0</v>
      </c>
      <c r="F62" s="183">
        <v>0</v>
      </c>
      <c r="G62" s="184" t="str">
        <f t="shared" si="1"/>
        <v/>
      </c>
      <c r="H62" s="184" t="str">
        <f t="shared" si="2"/>
        <v/>
      </c>
      <c r="I62" s="184" t="str">
        <f t="shared" si="3"/>
        <v/>
      </c>
      <c r="J62" s="272" t="str">
        <f t="shared" si="4"/>
        <v/>
      </c>
      <c r="K62" s="186">
        <v>0</v>
      </c>
      <c r="L62" s="183">
        <v>0</v>
      </c>
      <c r="M62" s="184" t="str">
        <f t="shared" si="5"/>
        <v/>
      </c>
      <c r="N62" s="182">
        <v>285</v>
      </c>
      <c r="O62" s="183">
        <v>121</v>
      </c>
      <c r="P62" s="184">
        <f t="shared" si="6"/>
        <v>0.42456140350877192</v>
      </c>
      <c r="Q62" s="184">
        <f t="shared" si="7"/>
        <v>-1</v>
      </c>
      <c r="R62" s="184">
        <f t="shared" si="8"/>
        <v>-1</v>
      </c>
      <c r="S62" s="272" t="str">
        <f t="shared" si="9"/>
        <v/>
      </c>
    </row>
    <row r="63" spans="1:19" ht="17.25" thickBot="1" x14ac:dyDescent="0.35">
      <c r="A63" s="181" t="s">
        <v>111</v>
      </c>
      <c r="B63" s="182">
        <v>0</v>
      </c>
      <c r="C63" s="183">
        <v>0</v>
      </c>
      <c r="D63" s="184" t="str">
        <f t="shared" si="0"/>
        <v/>
      </c>
      <c r="E63" s="182">
        <v>0</v>
      </c>
      <c r="F63" s="183">
        <v>0</v>
      </c>
      <c r="G63" s="184" t="str">
        <f t="shared" si="1"/>
        <v/>
      </c>
      <c r="H63" s="184" t="str">
        <f t="shared" si="2"/>
        <v/>
      </c>
      <c r="I63" s="184" t="str">
        <f t="shared" si="3"/>
        <v/>
      </c>
      <c r="J63" s="272" t="str">
        <f t="shared" si="4"/>
        <v/>
      </c>
      <c r="K63" s="186">
        <v>11400</v>
      </c>
      <c r="L63" s="183">
        <v>2168</v>
      </c>
      <c r="M63" s="184">
        <f t="shared" si="5"/>
        <v>0.19017543859649122</v>
      </c>
      <c r="N63" s="182">
        <v>0</v>
      </c>
      <c r="O63" s="183">
        <v>0</v>
      </c>
      <c r="P63" s="184" t="str">
        <f t="shared" si="6"/>
        <v/>
      </c>
      <c r="Q63" s="184" t="str">
        <f t="shared" si="7"/>
        <v/>
      </c>
      <c r="R63" s="184" t="str">
        <f t="shared" si="8"/>
        <v/>
      </c>
      <c r="S63" s="272" t="str">
        <f t="shared" si="9"/>
        <v/>
      </c>
    </row>
    <row r="64" spans="1:19" ht="15.75" thickTop="1" x14ac:dyDescent="0.25">
      <c r="A64" s="228" t="s">
        <v>174</v>
      </c>
      <c r="B64" s="229">
        <v>394882</v>
      </c>
      <c r="C64" s="230">
        <v>323080</v>
      </c>
      <c r="D64" s="231">
        <f t="shared" si="0"/>
        <v>0.81816846551628086</v>
      </c>
      <c r="E64" s="229">
        <v>387155</v>
      </c>
      <c r="F64" s="230">
        <v>314871</v>
      </c>
      <c r="G64" s="231">
        <f t="shared" si="1"/>
        <v>0.81329441696478155</v>
      </c>
      <c r="H64" s="231">
        <f t="shared" si="2"/>
        <v>1.9958414588472362E-2</v>
      </c>
      <c r="I64" s="231">
        <f t="shared" si="3"/>
        <v>2.6070994153161164E-2</v>
      </c>
      <c r="J64" s="275">
        <f t="shared" si="4"/>
        <v>4.8740485514993104E-3</v>
      </c>
      <c r="K64" s="232">
        <v>4183914</v>
      </c>
      <c r="L64" s="230">
        <v>3585903</v>
      </c>
      <c r="M64" s="231">
        <f t="shared" si="5"/>
        <v>0.8570690028523531</v>
      </c>
      <c r="N64" s="229">
        <v>3716610</v>
      </c>
      <c r="O64" s="230">
        <v>3214480</v>
      </c>
      <c r="P64" s="231">
        <f t="shared" si="6"/>
        <v>0.86489569796131416</v>
      </c>
      <c r="Q64" s="231">
        <f t="shared" si="7"/>
        <v>0.12573393495685581</v>
      </c>
      <c r="R64" s="231">
        <f t="shared" si="8"/>
        <v>0.11554683805778843</v>
      </c>
      <c r="S64" s="275">
        <f t="shared" si="9"/>
        <v>-7.826695108961057E-3</v>
      </c>
    </row>
    <row r="65" spans="1:19" ht="16.5" x14ac:dyDescent="0.3">
      <c r="A65" s="181" t="s">
        <v>84</v>
      </c>
      <c r="B65" s="182">
        <v>166229</v>
      </c>
      <c r="C65" s="183">
        <v>133930</v>
      </c>
      <c r="D65" s="184">
        <f t="shared" si="0"/>
        <v>0.80569575705803442</v>
      </c>
      <c r="E65" s="182">
        <v>175058</v>
      </c>
      <c r="F65" s="183">
        <v>148043</v>
      </c>
      <c r="G65" s="184">
        <f t="shared" si="1"/>
        <v>0.84567971757931659</v>
      </c>
      <c r="H65" s="184">
        <f t="shared" si="2"/>
        <v>-5.0434713066526471E-2</v>
      </c>
      <c r="I65" s="184">
        <f t="shared" si="3"/>
        <v>-9.5330410759036255E-2</v>
      </c>
      <c r="J65" s="272">
        <f t="shared" si="4"/>
        <v>-3.9983960521282169E-2</v>
      </c>
      <c r="K65" s="186">
        <v>1696275</v>
      </c>
      <c r="L65" s="183">
        <v>1459690</v>
      </c>
      <c r="M65" s="184">
        <f t="shared" si="5"/>
        <v>0.86052674242089289</v>
      </c>
      <c r="N65" s="182">
        <v>1576371</v>
      </c>
      <c r="O65" s="183">
        <v>1403790</v>
      </c>
      <c r="P65" s="184">
        <f t="shared" si="6"/>
        <v>0.89052006158448738</v>
      </c>
      <c r="Q65" s="184">
        <f t="shared" si="7"/>
        <v>7.6063312507017811E-2</v>
      </c>
      <c r="R65" s="184">
        <f t="shared" si="8"/>
        <v>3.9820770913028269E-2</v>
      </c>
      <c r="S65" s="272">
        <f t="shared" si="9"/>
        <v>-2.999331916359449E-2</v>
      </c>
    </row>
    <row r="66" spans="1:19" ht="16.5" x14ac:dyDescent="0.3">
      <c r="A66" s="181" t="s">
        <v>87</v>
      </c>
      <c r="B66" s="182">
        <v>71120</v>
      </c>
      <c r="C66" s="183">
        <v>59150</v>
      </c>
      <c r="D66" s="184">
        <f t="shared" si="0"/>
        <v>0.83169291338582674</v>
      </c>
      <c r="E66" s="182">
        <v>73408</v>
      </c>
      <c r="F66" s="183">
        <v>54741</v>
      </c>
      <c r="G66" s="184">
        <f t="shared" si="1"/>
        <v>0.74570891455972099</v>
      </c>
      <c r="H66" s="184">
        <f t="shared" si="2"/>
        <v>-3.1168265039232756E-2</v>
      </c>
      <c r="I66" s="184">
        <f t="shared" si="3"/>
        <v>8.05429202974004E-2</v>
      </c>
      <c r="J66" s="272">
        <f t="shared" si="4"/>
        <v>8.5983998826105745E-2</v>
      </c>
      <c r="K66" s="186">
        <v>733912</v>
      </c>
      <c r="L66" s="183">
        <v>652448</v>
      </c>
      <c r="M66" s="184">
        <f t="shared" si="5"/>
        <v>0.8890003161141935</v>
      </c>
      <c r="N66" s="182">
        <v>718496</v>
      </c>
      <c r="O66" s="183">
        <v>597054</v>
      </c>
      <c r="P66" s="184">
        <f t="shared" si="6"/>
        <v>0.83097748630472545</v>
      </c>
      <c r="Q66" s="184">
        <f t="shared" si="7"/>
        <v>2.145593016523395E-2</v>
      </c>
      <c r="R66" s="184">
        <f t="shared" si="8"/>
        <v>9.2778877622459621E-2</v>
      </c>
      <c r="S66" s="272">
        <f t="shared" si="9"/>
        <v>5.8022829809468046E-2</v>
      </c>
    </row>
    <row r="67" spans="1:19" ht="16.5" x14ac:dyDescent="0.3">
      <c r="A67" s="181" t="s">
        <v>89</v>
      </c>
      <c r="B67" s="182">
        <v>55940</v>
      </c>
      <c r="C67" s="183">
        <v>44804</v>
      </c>
      <c r="D67" s="184">
        <f t="shared" si="0"/>
        <v>0.80092956739363608</v>
      </c>
      <c r="E67" s="182">
        <v>30280</v>
      </c>
      <c r="F67" s="183">
        <v>26050</v>
      </c>
      <c r="G67" s="184">
        <f t="shared" si="1"/>
        <v>0.86030383091149276</v>
      </c>
      <c r="H67" s="184">
        <f t="shared" si="2"/>
        <v>0.84742404227212687</v>
      </c>
      <c r="I67" s="184">
        <f t="shared" si="3"/>
        <v>0.71992322456813818</v>
      </c>
      <c r="J67" s="272">
        <f t="shared" si="4"/>
        <v>-5.9374263517856685E-2</v>
      </c>
      <c r="K67" s="186">
        <v>563477</v>
      </c>
      <c r="L67" s="183">
        <v>466935</v>
      </c>
      <c r="M67" s="184">
        <f t="shared" si="5"/>
        <v>0.82866736353036596</v>
      </c>
      <c r="N67" s="182">
        <v>302898</v>
      </c>
      <c r="O67" s="183">
        <v>261849</v>
      </c>
      <c r="P67" s="184">
        <f t="shared" si="6"/>
        <v>0.8644791315888517</v>
      </c>
      <c r="Q67" s="184">
        <f t="shared" si="7"/>
        <v>0.86028630099901626</v>
      </c>
      <c r="R67" s="184">
        <f t="shared" si="8"/>
        <v>0.78322239153099682</v>
      </c>
      <c r="S67" s="272">
        <f t="shared" si="9"/>
        <v>-3.5811768058485738E-2</v>
      </c>
    </row>
    <row r="68" spans="1:19" ht="16.5" x14ac:dyDescent="0.3">
      <c r="A68" s="181" t="s">
        <v>90</v>
      </c>
      <c r="B68" s="182">
        <v>36942</v>
      </c>
      <c r="C68" s="183">
        <v>32741</v>
      </c>
      <c r="D68" s="184">
        <f t="shared" si="0"/>
        <v>0.88628119755292079</v>
      </c>
      <c r="E68" s="182">
        <v>38550</v>
      </c>
      <c r="F68" s="183">
        <v>31713</v>
      </c>
      <c r="G68" s="184">
        <f t="shared" si="1"/>
        <v>0.82264591439688717</v>
      </c>
      <c r="H68" s="184">
        <f t="shared" si="2"/>
        <v>-4.1712062256809346E-2</v>
      </c>
      <c r="I68" s="184">
        <f t="shared" si="3"/>
        <v>3.2415728565572399E-2</v>
      </c>
      <c r="J68" s="272">
        <f t="shared" si="4"/>
        <v>6.3635283156033617E-2</v>
      </c>
      <c r="K68" s="186">
        <v>404298</v>
      </c>
      <c r="L68" s="183">
        <v>355014</v>
      </c>
      <c r="M68" s="184">
        <f t="shared" si="5"/>
        <v>0.87809981746137755</v>
      </c>
      <c r="N68" s="182">
        <v>385950</v>
      </c>
      <c r="O68" s="183">
        <v>344818</v>
      </c>
      <c r="P68" s="184">
        <f t="shared" si="6"/>
        <v>0.8934266096644643</v>
      </c>
      <c r="Q68" s="184">
        <f t="shared" si="7"/>
        <v>4.7539836766420596E-2</v>
      </c>
      <c r="R68" s="184">
        <f t="shared" si="8"/>
        <v>2.9569222024372177E-2</v>
      </c>
      <c r="S68" s="272">
        <f t="shared" si="9"/>
        <v>-1.5326792203086748E-2</v>
      </c>
    </row>
    <row r="69" spans="1:19" ht="16.5" x14ac:dyDescent="0.3">
      <c r="A69" s="181" t="s">
        <v>94</v>
      </c>
      <c r="B69" s="182">
        <v>26877</v>
      </c>
      <c r="C69" s="183">
        <v>23896</v>
      </c>
      <c r="D69" s="184">
        <f t="shared" si="0"/>
        <v>0.88908732373404775</v>
      </c>
      <c r="E69" s="182">
        <v>26435</v>
      </c>
      <c r="F69" s="183">
        <v>21968</v>
      </c>
      <c r="G69" s="184">
        <f t="shared" si="1"/>
        <v>0.83101948174768303</v>
      </c>
      <c r="H69" s="184">
        <f t="shared" si="2"/>
        <v>1.6720257234726699E-2</v>
      </c>
      <c r="I69" s="184">
        <f t="shared" si="3"/>
        <v>8.7764020393299447E-2</v>
      </c>
      <c r="J69" s="272">
        <f t="shared" si="4"/>
        <v>5.8067841986364721E-2</v>
      </c>
      <c r="K69" s="186">
        <v>283587</v>
      </c>
      <c r="L69" s="183">
        <v>239224</v>
      </c>
      <c r="M69" s="184">
        <f t="shared" si="5"/>
        <v>0.84356476143123627</v>
      </c>
      <c r="N69" s="182">
        <v>285917</v>
      </c>
      <c r="O69" s="183">
        <v>241655</v>
      </c>
      <c r="P69" s="184">
        <f t="shared" si="6"/>
        <v>0.8451928356830829</v>
      </c>
      <c r="Q69" s="184">
        <f t="shared" si="7"/>
        <v>-8.1492181297369015E-3</v>
      </c>
      <c r="R69" s="184">
        <f t="shared" si="8"/>
        <v>-1.0059795990151277E-2</v>
      </c>
      <c r="S69" s="272">
        <f t="shared" si="9"/>
        <v>-1.628074251846634E-3</v>
      </c>
    </row>
    <row r="70" spans="1:19" ht="16.5" x14ac:dyDescent="0.3">
      <c r="A70" s="181" t="s">
        <v>106</v>
      </c>
      <c r="B70" s="182">
        <v>14100</v>
      </c>
      <c r="C70" s="183">
        <v>11409</v>
      </c>
      <c r="D70" s="184">
        <f t="shared" si="0"/>
        <v>0.80914893617021277</v>
      </c>
      <c r="E70" s="182">
        <v>11844</v>
      </c>
      <c r="F70" s="183">
        <v>8475</v>
      </c>
      <c r="G70" s="184">
        <f t="shared" si="1"/>
        <v>0.71555217831813578</v>
      </c>
      <c r="H70" s="184">
        <f t="shared" si="2"/>
        <v>0.19047619047619047</v>
      </c>
      <c r="I70" s="184">
        <f t="shared" si="3"/>
        <v>0.34619469026548666</v>
      </c>
      <c r="J70" s="272">
        <f t="shared" si="4"/>
        <v>9.3596757852076995E-2</v>
      </c>
      <c r="K70" s="186">
        <v>164124</v>
      </c>
      <c r="L70" s="183">
        <v>135347</v>
      </c>
      <c r="M70" s="184">
        <f t="shared" si="5"/>
        <v>0.82466305963783482</v>
      </c>
      <c r="N70" s="182">
        <v>117876</v>
      </c>
      <c r="O70" s="183">
        <v>95789</v>
      </c>
      <c r="P70" s="184">
        <f t="shared" si="6"/>
        <v>0.81262513149411242</v>
      </c>
      <c r="Q70" s="184">
        <f t="shared" si="7"/>
        <v>0.39234449760765555</v>
      </c>
      <c r="R70" s="184">
        <f t="shared" si="8"/>
        <v>0.41297017402833314</v>
      </c>
      <c r="S70" s="272">
        <f t="shared" si="9"/>
        <v>1.2037928143722398E-2</v>
      </c>
    </row>
    <row r="71" spans="1:19" ht="16.5" x14ac:dyDescent="0.3">
      <c r="A71" s="181" t="s">
        <v>105</v>
      </c>
      <c r="B71" s="182">
        <v>13818</v>
      </c>
      <c r="C71" s="183">
        <v>12279</v>
      </c>
      <c r="D71" s="184">
        <f t="shared" si="0"/>
        <v>0.88862353452019105</v>
      </c>
      <c r="E71" s="182">
        <v>15218</v>
      </c>
      <c r="F71" s="183">
        <v>12187</v>
      </c>
      <c r="G71" s="184">
        <f t="shared" si="1"/>
        <v>0.80082796688132474</v>
      </c>
      <c r="H71" s="184">
        <f t="shared" si="2"/>
        <v>-9.1996320147194166E-2</v>
      </c>
      <c r="I71" s="184">
        <f t="shared" si="3"/>
        <v>7.5490276524166067E-3</v>
      </c>
      <c r="J71" s="272">
        <f t="shared" si="4"/>
        <v>8.7795567638866312E-2</v>
      </c>
      <c r="K71" s="186">
        <v>147232</v>
      </c>
      <c r="L71" s="183">
        <v>131351</v>
      </c>
      <c r="M71" s="184">
        <f t="shared" si="5"/>
        <v>0.89213622038687246</v>
      </c>
      <c r="N71" s="182">
        <v>165792</v>
      </c>
      <c r="O71" s="183">
        <v>147249</v>
      </c>
      <c r="P71" s="184">
        <f t="shared" si="6"/>
        <v>0.88815503763752168</v>
      </c>
      <c r="Q71" s="184">
        <f t="shared" si="7"/>
        <v>-0.11194750048253232</v>
      </c>
      <c r="R71" s="184">
        <f t="shared" si="8"/>
        <v>-0.10796677736351346</v>
      </c>
      <c r="S71" s="272">
        <f t="shared" si="9"/>
        <v>3.9811827493507757E-3</v>
      </c>
    </row>
    <row r="72" spans="1:19" ht="16.5" x14ac:dyDescent="0.3">
      <c r="A72" s="181" t="s">
        <v>98</v>
      </c>
      <c r="B72" s="182">
        <v>6580</v>
      </c>
      <c r="C72" s="183">
        <v>4871</v>
      </c>
      <c r="D72" s="184">
        <f t="shared" si="0"/>
        <v>0.74027355623100299</v>
      </c>
      <c r="E72" s="182">
        <v>5400</v>
      </c>
      <c r="F72" s="183">
        <v>4004</v>
      </c>
      <c r="G72" s="184">
        <f t="shared" si="1"/>
        <v>0.74148148148148152</v>
      </c>
      <c r="H72" s="184">
        <f t="shared" si="2"/>
        <v>0.21851851851851856</v>
      </c>
      <c r="I72" s="184">
        <f t="shared" si="3"/>
        <v>0.21653346653346661</v>
      </c>
      <c r="J72" s="272">
        <f t="shared" si="4"/>
        <v>-1.2079252504785254E-3</v>
      </c>
      <c r="K72" s="186">
        <v>79352</v>
      </c>
      <c r="L72" s="183">
        <v>56722</v>
      </c>
      <c r="M72" s="184">
        <f t="shared" si="5"/>
        <v>0.71481500151224919</v>
      </c>
      <c r="N72" s="182">
        <v>56520</v>
      </c>
      <c r="O72" s="183">
        <v>38579</v>
      </c>
      <c r="P72" s="184">
        <f t="shared" si="6"/>
        <v>0.68257254069355977</v>
      </c>
      <c r="Q72" s="184">
        <f t="shared" si="7"/>
        <v>0.40396319886765752</v>
      </c>
      <c r="R72" s="184">
        <f t="shared" si="8"/>
        <v>0.47028175950646722</v>
      </c>
      <c r="S72" s="272">
        <f t="shared" si="9"/>
        <v>3.2242460818689422E-2</v>
      </c>
    </row>
    <row r="73" spans="1:19" ht="16.5" x14ac:dyDescent="0.3">
      <c r="A73" s="181" t="s">
        <v>618</v>
      </c>
      <c r="B73" s="182">
        <v>3264</v>
      </c>
      <c r="C73" s="183">
        <v>0</v>
      </c>
      <c r="D73" s="184">
        <f t="shared" ref="D73:D111" si="10">IFERROR(C73/B73,"")</f>
        <v>0</v>
      </c>
      <c r="E73" s="182">
        <v>0</v>
      </c>
      <c r="F73" s="183">
        <v>0</v>
      </c>
      <c r="G73" s="184" t="str">
        <f t="shared" ref="G73:G111" si="11">IFERROR(F73/E73,"")</f>
        <v/>
      </c>
      <c r="H73" s="184" t="str">
        <f t="shared" ref="H73:I110" si="12">IFERROR(B73/E73-1,"")</f>
        <v/>
      </c>
      <c r="I73" s="184" t="str">
        <f t="shared" si="12"/>
        <v/>
      </c>
      <c r="J73" s="272" t="str">
        <f t="shared" ref="J73:J111" si="13">IFERROR(D73-G73,"")</f>
        <v/>
      </c>
      <c r="K73" s="186">
        <v>3264</v>
      </c>
      <c r="L73" s="183">
        <v>0</v>
      </c>
      <c r="M73" s="184">
        <f t="shared" ref="M73:M111" si="14">IFERROR(L73/K73,"")</f>
        <v>0</v>
      </c>
      <c r="N73" s="182">
        <v>0</v>
      </c>
      <c r="O73" s="183">
        <v>0</v>
      </c>
      <c r="P73" s="184" t="str">
        <f t="shared" ref="P73:P111" si="15">IFERROR(O73/N73,"")</f>
        <v/>
      </c>
      <c r="Q73" s="184" t="str">
        <f t="shared" ref="Q73:R110" si="16">IFERROR(K73/N73-1,"")</f>
        <v/>
      </c>
      <c r="R73" s="184" t="str">
        <f t="shared" si="16"/>
        <v/>
      </c>
      <c r="S73" s="272" t="str">
        <f t="shared" ref="S73:S111" si="17">IFERROR(M73-P73,"")</f>
        <v/>
      </c>
    </row>
    <row r="74" spans="1:19" ht="16.5" x14ac:dyDescent="0.3">
      <c r="A74" s="181" t="s">
        <v>88</v>
      </c>
      <c r="B74" s="182">
        <v>12</v>
      </c>
      <c r="C74" s="183">
        <v>0</v>
      </c>
      <c r="D74" s="184">
        <f t="shared" si="10"/>
        <v>0</v>
      </c>
      <c r="E74" s="182">
        <v>48</v>
      </c>
      <c r="F74" s="183">
        <v>0</v>
      </c>
      <c r="G74" s="184">
        <f t="shared" si="11"/>
        <v>0</v>
      </c>
      <c r="H74" s="184">
        <f t="shared" si="12"/>
        <v>-0.75</v>
      </c>
      <c r="I74" s="184" t="str">
        <f t="shared" si="12"/>
        <v/>
      </c>
      <c r="J74" s="272">
        <f t="shared" si="13"/>
        <v>0</v>
      </c>
      <c r="K74" s="186">
        <v>228</v>
      </c>
      <c r="L74" s="183">
        <v>0</v>
      </c>
      <c r="M74" s="184">
        <f t="shared" si="14"/>
        <v>0</v>
      </c>
      <c r="N74" s="182">
        <v>48</v>
      </c>
      <c r="O74" s="183">
        <v>0</v>
      </c>
      <c r="P74" s="184">
        <f t="shared" si="15"/>
        <v>0</v>
      </c>
      <c r="Q74" s="184">
        <f t="shared" si="16"/>
        <v>3.75</v>
      </c>
      <c r="R74" s="184" t="str">
        <f t="shared" si="16"/>
        <v/>
      </c>
      <c r="S74" s="272">
        <f t="shared" si="17"/>
        <v>0</v>
      </c>
    </row>
    <row r="75" spans="1:19" ht="16.5" x14ac:dyDescent="0.3">
      <c r="A75" s="181" t="s">
        <v>466</v>
      </c>
      <c r="B75" s="182">
        <v>0</v>
      </c>
      <c r="C75" s="183">
        <v>0</v>
      </c>
      <c r="D75" s="184" t="str">
        <f t="shared" si="10"/>
        <v/>
      </c>
      <c r="E75" s="182">
        <v>0</v>
      </c>
      <c r="F75" s="183">
        <v>0</v>
      </c>
      <c r="G75" s="184" t="str">
        <f t="shared" si="11"/>
        <v/>
      </c>
      <c r="H75" s="184" t="str">
        <f t="shared" si="12"/>
        <v/>
      </c>
      <c r="I75" s="184" t="str">
        <f t="shared" si="12"/>
        <v/>
      </c>
      <c r="J75" s="272" t="str">
        <f t="shared" si="13"/>
        <v/>
      </c>
      <c r="K75" s="186">
        <v>0</v>
      </c>
      <c r="L75" s="183">
        <v>0</v>
      </c>
      <c r="M75" s="184" t="str">
        <f t="shared" si="14"/>
        <v/>
      </c>
      <c r="N75" s="182">
        <v>80</v>
      </c>
      <c r="O75" s="183">
        <v>14</v>
      </c>
      <c r="P75" s="184">
        <f t="shared" si="15"/>
        <v>0.17499999999999999</v>
      </c>
      <c r="Q75" s="184">
        <f t="shared" si="16"/>
        <v>-1</v>
      </c>
      <c r="R75" s="184">
        <f t="shared" si="16"/>
        <v>-1</v>
      </c>
      <c r="S75" s="272" t="str">
        <f t="shared" si="17"/>
        <v/>
      </c>
    </row>
    <row r="76" spans="1:19" ht="16.5" x14ac:dyDescent="0.3">
      <c r="A76" s="181" t="s">
        <v>451</v>
      </c>
      <c r="B76" s="182">
        <v>0</v>
      </c>
      <c r="C76" s="183">
        <v>0</v>
      </c>
      <c r="D76" s="184" t="str">
        <f t="shared" si="10"/>
        <v/>
      </c>
      <c r="E76" s="182">
        <v>0</v>
      </c>
      <c r="F76" s="183">
        <v>0</v>
      </c>
      <c r="G76" s="184" t="str">
        <f t="shared" si="11"/>
        <v/>
      </c>
      <c r="H76" s="184" t="str">
        <f t="shared" si="12"/>
        <v/>
      </c>
      <c r="I76" s="184" t="str">
        <f t="shared" si="12"/>
        <v/>
      </c>
      <c r="J76" s="272" t="str">
        <f t="shared" si="13"/>
        <v/>
      </c>
      <c r="K76" s="186">
        <v>0</v>
      </c>
      <c r="L76" s="183">
        <v>0</v>
      </c>
      <c r="M76" s="184" t="str">
        <f t="shared" si="14"/>
        <v/>
      </c>
      <c r="N76" s="182">
        <v>80</v>
      </c>
      <c r="O76" s="183">
        <v>68</v>
      </c>
      <c r="P76" s="184">
        <f t="shared" si="15"/>
        <v>0.85</v>
      </c>
      <c r="Q76" s="184">
        <f t="shared" si="16"/>
        <v>-1</v>
      </c>
      <c r="R76" s="184">
        <f t="shared" si="16"/>
        <v>-1</v>
      </c>
      <c r="S76" s="272" t="str">
        <f t="shared" si="17"/>
        <v/>
      </c>
    </row>
    <row r="77" spans="1:19" ht="16.5" x14ac:dyDescent="0.3">
      <c r="A77" s="181" t="s">
        <v>454</v>
      </c>
      <c r="B77" s="182">
        <v>0</v>
      </c>
      <c r="C77" s="183">
        <v>0</v>
      </c>
      <c r="D77" s="184" t="str">
        <f t="shared" si="10"/>
        <v/>
      </c>
      <c r="E77" s="182">
        <v>0</v>
      </c>
      <c r="F77" s="183">
        <v>0</v>
      </c>
      <c r="G77" s="184" t="str">
        <f t="shared" si="11"/>
        <v/>
      </c>
      <c r="H77" s="184" t="str">
        <f t="shared" si="12"/>
        <v/>
      </c>
      <c r="I77" s="184" t="str">
        <f t="shared" si="12"/>
        <v/>
      </c>
      <c r="J77" s="272" t="str">
        <f t="shared" si="13"/>
        <v/>
      </c>
      <c r="K77" s="186">
        <v>0</v>
      </c>
      <c r="L77" s="183">
        <v>0</v>
      </c>
      <c r="M77" s="184" t="str">
        <f t="shared" si="14"/>
        <v/>
      </c>
      <c r="N77" s="182">
        <v>88</v>
      </c>
      <c r="O77" s="183">
        <v>0</v>
      </c>
      <c r="P77" s="184">
        <f t="shared" si="15"/>
        <v>0</v>
      </c>
      <c r="Q77" s="184">
        <f t="shared" si="16"/>
        <v>-1</v>
      </c>
      <c r="R77" s="184" t="str">
        <f t="shared" si="16"/>
        <v/>
      </c>
      <c r="S77" s="272" t="str">
        <f t="shared" si="17"/>
        <v/>
      </c>
    </row>
    <row r="78" spans="1:19" ht="16.5" x14ac:dyDescent="0.3">
      <c r="A78" s="181" t="s">
        <v>452</v>
      </c>
      <c r="B78" s="182">
        <v>0</v>
      </c>
      <c r="C78" s="183">
        <v>0</v>
      </c>
      <c r="D78" s="184" t="str">
        <f t="shared" si="10"/>
        <v/>
      </c>
      <c r="E78" s="182">
        <v>0</v>
      </c>
      <c r="F78" s="183">
        <v>0</v>
      </c>
      <c r="G78" s="184" t="str">
        <f t="shared" si="11"/>
        <v/>
      </c>
      <c r="H78" s="184" t="str">
        <f t="shared" si="12"/>
        <v/>
      </c>
      <c r="I78" s="184" t="str">
        <f t="shared" si="12"/>
        <v/>
      </c>
      <c r="J78" s="272" t="str">
        <f t="shared" si="13"/>
        <v/>
      </c>
      <c r="K78" s="186">
        <v>19050</v>
      </c>
      <c r="L78" s="183">
        <v>14504</v>
      </c>
      <c r="M78" s="184">
        <f t="shared" si="14"/>
        <v>0.76136482939632544</v>
      </c>
      <c r="N78" s="182">
        <v>0</v>
      </c>
      <c r="O78" s="183">
        <v>0</v>
      </c>
      <c r="P78" s="184" t="str">
        <f t="shared" si="15"/>
        <v/>
      </c>
      <c r="Q78" s="184" t="str">
        <f t="shared" si="16"/>
        <v/>
      </c>
      <c r="R78" s="184" t="str">
        <f t="shared" si="16"/>
        <v/>
      </c>
      <c r="S78" s="272" t="str">
        <f t="shared" si="17"/>
        <v/>
      </c>
    </row>
    <row r="79" spans="1:19" ht="16.5" x14ac:dyDescent="0.3">
      <c r="A79" s="181" t="s">
        <v>103</v>
      </c>
      <c r="B79" s="182">
        <v>0</v>
      </c>
      <c r="C79" s="183">
        <v>0</v>
      </c>
      <c r="D79" s="184" t="str">
        <f t="shared" si="10"/>
        <v/>
      </c>
      <c r="E79" s="182">
        <v>10614</v>
      </c>
      <c r="F79" s="183">
        <v>7585</v>
      </c>
      <c r="G79" s="184">
        <f t="shared" si="11"/>
        <v>0.71462219709817221</v>
      </c>
      <c r="H79" s="184">
        <f t="shared" si="12"/>
        <v>-1</v>
      </c>
      <c r="I79" s="184">
        <f t="shared" si="12"/>
        <v>-1</v>
      </c>
      <c r="J79" s="272" t="str">
        <f t="shared" si="13"/>
        <v/>
      </c>
      <c r="K79" s="186">
        <v>87138</v>
      </c>
      <c r="L79" s="183">
        <v>72812</v>
      </c>
      <c r="M79" s="184">
        <f t="shared" si="14"/>
        <v>0.83559411508182424</v>
      </c>
      <c r="N79" s="182">
        <v>103296</v>
      </c>
      <c r="O79" s="183">
        <v>82291</v>
      </c>
      <c r="P79" s="184">
        <f t="shared" si="15"/>
        <v>0.79665233890954146</v>
      </c>
      <c r="Q79" s="184">
        <f t="shared" si="16"/>
        <v>-0.15642425650557623</v>
      </c>
      <c r="R79" s="184">
        <f t="shared" si="16"/>
        <v>-0.11518878127620269</v>
      </c>
      <c r="S79" s="272">
        <f t="shared" si="17"/>
        <v>3.8941776172282783E-2</v>
      </c>
    </row>
    <row r="80" spans="1:19" ht="16.5" x14ac:dyDescent="0.3">
      <c r="A80" s="181" t="s">
        <v>112</v>
      </c>
      <c r="B80" s="182">
        <v>0</v>
      </c>
      <c r="C80" s="183">
        <v>0</v>
      </c>
      <c r="D80" s="184" t="str">
        <f t="shared" si="10"/>
        <v/>
      </c>
      <c r="E80" s="182">
        <v>0</v>
      </c>
      <c r="F80" s="183">
        <v>0</v>
      </c>
      <c r="G80" s="184" t="str">
        <f t="shared" si="11"/>
        <v/>
      </c>
      <c r="H80" s="184" t="str">
        <f t="shared" si="12"/>
        <v/>
      </c>
      <c r="I80" s="184" t="str">
        <f t="shared" si="12"/>
        <v/>
      </c>
      <c r="J80" s="272" t="str">
        <f t="shared" si="13"/>
        <v/>
      </c>
      <c r="K80" s="186">
        <v>1843</v>
      </c>
      <c r="L80" s="183">
        <v>1777</v>
      </c>
      <c r="M80" s="184">
        <f t="shared" si="14"/>
        <v>0.96418882257189364</v>
      </c>
      <c r="N80" s="182">
        <v>0</v>
      </c>
      <c r="O80" s="183">
        <v>0</v>
      </c>
      <c r="P80" s="184" t="str">
        <f t="shared" si="15"/>
        <v/>
      </c>
      <c r="Q80" s="184" t="str">
        <f t="shared" si="16"/>
        <v/>
      </c>
      <c r="R80" s="184" t="str">
        <f t="shared" si="16"/>
        <v/>
      </c>
      <c r="S80" s="272" t="str">
        <f t="shared" si="17"/>
        <v/>
      </c>
    </row>
    <row r="81" spans="1:19" ht="16.5" x14ac:dyDescent="0.3">
      <c r="A81" s="181" t="s">
        <v>405</v>
      </c>
      <c r="B81" s="182">
        <v>0</v>
      </c>
      <c r="C81" s="183">
        <v>0</v>
      </c>
      <c r="D81" s="184" t="str">
        <f t="shared" si="10"/>
        <v/>
      </c>
      <c r="E81" s="182">
        <v>300</v>
      </c>
      <c r="F81" s="183">
        <v>105</v>
      </c>
      <c r="G81" s="184">
        <f t="shared" si="11"/>
        <v>0.35</v>
      </c>
      <c r="H81" s="184">
        <f t="shared" si="12"/>
        <v>-1</v>
      </c>
      <c r="I81" s="184">
        <f t="shared" si="12"/>
        <v>-1</v>
      </c>
      <c r="J81" s="272" t="str">
        <f t="shared" si="13"/>
        <v/>
      </c>
      <c r="K81" s="186">
        <v>0</v>
      </c>
      <c r="L81" s="183">
        <v>0</v>
      </c>
      <c r="M81" s="184" t="str">
        <f t="shared" si="14"/>
        <v/>
      </c>
      <c r="N81" s="182">
        <v>2850</v>
      </c>
      <c r="O81" s="183">
        <v>1189</v>
      </c>
      <c r="P81" s="184">
        <f t="shared" si="15"/>
        <v>0.41719298245614034</v>
      </c>
      <c r="Q81" s="184">
        <f t="shared" si="16"/>
        <v>-1</v>
      </c>
      <c r="R81" s="184">
        <f t="shared" si="16"/>
        <v>-1</v>
      </c>
      <c r="S81" s="272" t="str">
        <f t="shared" si="17"/>
        <v/>
      </c>
    </row>
    <row r="82" spans="1:19" ht="16.5" x14ac:dyDescent="0.3">
      <c r="A82" s="181" t="s">
        <v>465</v>
      </c>
      <c r="B82" s="182">
        <v>0</v>
      </c>
      <c r="C82" s="183">
        <v>0</v>
      </c>
      <c r="D82" s="184" t="str">
        <f t="shared" si="10"/>
        <v/>
      </c>
      <c r="E82" s="182">
        <v>0</v>
      </c>
      <c r="F82" s="183">
        <v>0</v>
      </c>
      <c r="G82" s="184" t="str">
        <f t="shared" si="11"/>
        <v/>
      </c>
      <c r="H82" s="184" t="str">
        <f t="shared" si="12"/>
        <v/>
      </c>
      <c r="I82" s="184" t="str">
        <f t="shared" si="12"/>
        <v/>
      </c>
      <c r="J82" s="272" t="str">
        <f t="shared" si="13"/>
        <v/>
      </c>
      <c r="K82" s="186">
        <v>80</v>
      </c>
      <c r="L82" s="183">
        <v>79</v>
      </c>
      <c r="M82" s="184">
        <f t="shared" si="14"/>
        <v>0.98750000000000004</v>
      </c>
      <c r="N82" s="182">
        <v>0</v>
      </c>
      <c r="O82" s="183">
        <v>0</v>
      </c>
      <c r="P82" s="184" t="str">
        <f t="shared" si="15"/>
        <v/>
      </c>
      <c r="Q82" s="184" t="str">
        <f t="shared" si="16"/>
        <v/>
      </c>
      <c r="R82" s="184" t="str">
        <f t="shared" si="16"/>
        <v/>
      </c>
      <c r="S82" s="272" t="str">
        <f t="shared" si="17"/>
        <v/>
      </c>
    </row>
    <row r="83" spans="1:19" ht="16.5" x14ac:dyDescent="0.3">
      <c r="A83" s="181" t="s">
        <v>403</v>
      </c>
      <c r="B83" s="182">
        <v>0</v>
      </c>
      <c r="C83" s="183">
        <v>0</v>
      </c>
      <c r="D83" s="184" t="str">
        <f t="shared" si="10"/>
        <v/>
      </c>
      <c r="E83" s="182">
        <v>0</v>
      </c>
      <c r="F83" s="183">
        <v>0</v>
      </c>
      <c r="G83" s="184" t="str">
        <f t="shared" si="11"/>
        <v/>
      </c>
      <c r="H83" s="184" t="str">
        <f t="shared" si="12"/>
        <v/>
      </c>
      <c r="I83" s="184" t="str">
        <f t="shared" si="12"/>
        <v/>
      </c>
      <c r="J83" s="272" t="str">
        <f t="shared" si="13"/>
        <v/>
      </c>
      <c r="K83" s="186">
        <v>0</v>
      </c>
      <c r="L83" s="183">
        <v>0</v>
      </c>
      <c r="M83" s="184" t="str">
        <f t="shared" si="14"/>
        <v/>
      </c>
      <c r="N83" s="182">
        <v>80</v>
      </c>
      <c r="O83" s="183">
        <v>50</v>
      </c>
      <c r="P83" s="184">
        <f t="shared" si="15"/>
        <v>0.625</v>
      </c>
      <c r="Q83" s="184">
        <f t="shared" si="16"/>
        <v>-1</v>
      </c>
      <c r="R83" s="184">
        <f t="shared" si="16"/>
        <v>-1</v>
      </c>
      <c r="S83" s="272" t="str">
        <f t="shared" si="17"/>
        <v/>
      </c>
    </row>
    <row r="84" spans="1:19" ht="16.5" x14ac:dyDescent="0.3">
      <c r="A84" s="181" t="s">
        <v>462</v>
      </c>
      <c r="B84" s="182">
        <v>0</v>
      </c>
      <c r="C84" s="183">
        <v>0</v>
      </c>
      <c r="D84" s="184" t="str">
        <f t="shared" si="10"/>
        <v/>
      </c>
      <c r="E84" s="182">
        <v>0</v>
      </c>
      <c r="F84" s="183">
        <v>0</v>
      </c>
      <c r="G84" s="184" t="str">
        <f t="shared" si="11"/>
        <v/>
      </c>
      <c r="H84" s="184" t="str">
        <f t="shared" si="12"/>
        <v/>
      </c>
      <c r="I84" s="184" t="str">
        <f t="shared" si="12"/>
        <v/>
      </c>
      <c r="J84" s="272" t="str">
        <f t="shared" si="13"/>
        <v/>
      </c>
      <c r="K84" s="186">
        <v>0</v>
      </c>
      <c r="L84" s="183">
        <v>0</v>
      </c>
      <c r="M84" s="184" t="str">
        <f t="shared" si="14"/>
        <v/>
      </c>
      <c r="N84" s="182">
        <v>68</v>
      </c>
      <c r="O84" s="183">
        <v>0</v>
      </c>
      <c r="P84" s="184">
        <f t="shared" si="15"/>
        <v>0</v>
      </c>
      <c r="Q84" s="184">
        <f t="shared" si="16"/>
        <v>-1</v>
      </c>
      <c r="R84" s="184" t="str">
        <f t="shared" si="16"/>
        <v/>
      </c>
      <c r="S84" s="272" t="str">
        <f t="shared" si="17"/>
        <v/>
      </c>
    </row>
    <row r="85" spans="1:19" ht="16.5" x14ac:dyDescent="0.3">
      <c r="A85" s="181" t="s">
        <v>468</v>
      </c>
      <c r="B85" s="182">
        <v>0</v>
      </c>
      <c r="C85" s="183">
        <v>0</v>
      </c>
      <c r="D85" s="184" t="str">
        <f t="shared" si="10"/>
        <v/>
      </c>
      <c r="E85" s="182">
        <v>0</v>
      </c>
      <c r="F85" s="183">
        <v>0</v>
      </c>
      <c r="G85" s="184" t="str">
        <f t="shared" si="11"/>
        <v/>
      </c>
      <c r="H85" s="184" t="str">
        <f t="shared" si="12"/>
        <v/>
      </c>
      <c r="I85" s="184" t="str">
        <f t="shared" si="12"/>
        <v/>
      </c>
      <c r="J85" s="272" t="str">
        <f t="shared" si="13"/>
        <v/>
      </c>
      <c r="K85" s="186">
        <v>54</v>
      </c>
      <c r="L85" s="183">
        <v>0</v>
      </c>
      <c r="M85" s="184">
        <f t="shared" si="14"/>
        <v>0</v>
      </c>
      <c r="N85" s="182">
        <v>0</v>
      </c>
      <c r="O85" s="183">
        <v>0</v>
      </c>
      <c r="P85" s="184" t="str">
        <f t="shared" si="15"/>
        <v/>
      </c>
      <c r="Q85" s="184" t="str">
        <f t="shared" si="16"/>
        <v/>
      </c>
      <c r="R85" s="184" t="str">
        <f t="shared" si="16"/>
        <v/>
      </c>
      <c r="S85" s="272" t="str">
        <f t="shared" si="17"/>
        <v/>
      </c>
    </row>
    <row r="86" spans="1:19" ht="17.25" thickBot="1" x14ac:dyDescent="0.35">
      <c r="A86" s="181" t="s">
        <v>469</v>
      </c>
      <c r="B86" s="182">
        <v>0</v>
      </c>
      <c r="C86" s="183">
        <v>0</v>
      </c>
      <c r="D86" s="184" t="str">
        <f t="shared" si="10"/>
        <v/>
      </c>
      <c r="E86" s="182">
        <v>0</v>
      </c>
      <c r="F86" s="183">
        <v>0</v>
      </c>
      <c r="G86" s="184" t="str">
        <f t="shared" si="11"/>
        <v/>
      </c>
      <c r="H86" s="184" t="str">
        <f t="shared" si="12"/>
        <v/>
      </c>
      <c r="I86" s="184" t="str">
        <f t="shared" si="12"/>
        <v/>
      </c>
      <c r="J86" s="272" t="str">
        <f t="shared" si="13"/>
        <v/>
      </c>
      <c r="K86" s="186">
        <v>0</v>
      </c>
      <c r="L86" s="183">
        <v>0</v>
      </c>
      <c r="M86" s="184" t="str">
        <f t="shared" si="14"/>
        <v/>
      </c>
      <c r="N86" s="182">
        <v>200</v>
      </c>
      <c r="O86" s="183">
        <v>85</v>
      </c>
      <c r="P86" s="184">
        <f t="shared" si="15"/>
        <v>0.42499999999999999</v>
      </c>
      <c r="Q86" s="184">
        <f t="shared" si="16"/>
        <v>-1</v>
      </c>
      <c r="R86" s="184">
        <f t="shared" si="16"/>
        <v>-1</v>
      </c>
      <c r="S86" s="272" t="str">
        <f t="shared" si="17"/>
        <v/>
      </c>
    </row>
    <row r="87" spans="1:19" ht="15.75" thickTop="1" x14ac:dyDescent="0.25">
      <c r="A87" s="228" t="s">
        <v>220</v>
      </c>
      <c r="B87" s="229">
        <v>227058</v>
      </c>
      <c r="C87" s="230">
        <v>201063</v>
      </c>
      <c r="D87" s="231">
        <f t="shared" si="10"/>
        <v>0.88551383346986234</v>
      </c>
      <c r="E87" s="229">
        <v>189548</v>
      </c>
      <c r="F87" s="230">
        <v>172094</v>
      </c>
      <c r="G87" s="231">
        <f t="shared" si="11"/>
        <v>0.90791778335830498</v>
      </c>
      <c r="H87" s="231">
        <f t="shared" si="12"/>
        <v>0.19789182687234885</v>
      </c>
      <c r="I87" s="231">
        <f t="shared" si="12"/>
        <v>0.16833242297813977</v>
      </c>
      <c r="J87" s="275">
        <f t="shared" si="13"/>
        <v>-2.2403949888442631E-2</v>
      </c>
      <c r="K87" s="232">
        <v>2089446</v>
      </c>
      <c r="L87" s="230">
        <v>1833114</v>
      </c>
      <c r="M87" s="231">
        <f t="shared" si="14"/>
        <v>0.87732059119977257</v>
      </c>
      <c r="N87" s="229">
        <v>1882329</v>
      </c>
      <c r="O87" s="230">
        <v>1636961</v>
      </c>
      <c r="P87" s="231">
        <f t="shared" si="15"/>
        <v>0.86964659206759287</v>
      </c>
      <c r="Q87" s="231">
        <f t="shared" si="16"/>
        <v>0.11003230572338851</v>
      </c>
      <c r="R87" s="231">
        <f t="shared" si="16"/>
        <v>0.11982753407075664</v>
      </c>
      <c r="S87" s="275">
        <f t="shared" si="17"/>
        <v>7.6739991321796985E-3</v>
      </c>
    </row>
    <row r="88" spans="1:19" ht="16.5" x14ac:dyDescent="0.3">
      <c r="A88" s="181" t="s">
        <v>84</v>
      </c>
      <c r="B88" s="182">
        <v>107900</v>
      </c>
      <c r="C88" s="183">
        <v>96403</v>
      </c>
      <c r="D88" s="184">
        <f t="shared" si="10"/>
        <v>0.89344763670064875</v>
      </c>
      <c r="E88" s="182">
        <v>94783</v>
      </c>
      <c r="F88" s="183">
        <v>88246</v>
      </c>
      <c r="G88" s="184">
        <f t="shared" si="11"/>
        <v>0.93103193610668578</v>
      </c>
      <c r="H88" s="184">
        <f t="shared" si="12"/>
        <v>0.13838979563845832</v>
      </c>
      <c r="I88" s="184">
        <f t="shared" si="12"/>
        <v>9.2434784579471074E-2</v>
      </c>
      <c r="J88" s="272">
        <f t="shared" si="13"/>
        <v>-3.7584299406037025E-2</v>
      </c>
      <c r="K88" s="186">
        <v>1055992</v>
      </c>
      <c r="L88" s="183">
        <v>936204</v>
      </c>
      <c r="M88" s="184">
        <f t="shared" si="14"/>
        <v>0.88656353457223158</v>
      </c>
      <c r="N88" s="182">
        <v>979741</v>
      </c>
      <c r="O88" s="183">
        <v>868949</v>
      </c>
      <c r="P88" s="184">
        <f t="shared" si="15"/>
        <v>0.8869170525679746</v>
      </c>
      <c r="Q88" s="184">
        <f t="shared" si="16"/>
        <v>7.7827711609496752E-2</v>
      </c>
      <c r="R88" s="184">
        <f t="shared" si="16"/>
        <v>7.7398098162262619E-2</v>
      </c>
      <c r="S88" s="272">
        <f t="shared" si="17"/>
        <v>-3.5351799574301346E-4</v>
      </c>
    </row>
    <row r="89" spans="1:19" ht="16.5" x14ac:dyDescent="0.3">
      <c r="A89" s="181" t="s">
        <v>95</v>
      </c>
      <c r="B89" s="182">
        <v>38744</v>
      </c>
      <c r="C89" s="183">
        <v>35120</v>
      </c>
      <c r="D89" s="184">
        <f t="shared" si="10"/>
        <v>0.90646293619657237</v>
      </c>
      <c r="E89" s="182">
        <v>30296</v>
      </c>
      <c r="F89" s="183">
        <v>26832</v>
      </c>
      <c r="G89" s="184">
        <f t="shared" si="11"/>
        <v>0.8856614734618431</v>
      </c>
      <c r="H89" s="184">
        <f t="shared" si="12"/>
        <v>0.27884869289675196</v>
      </c>
      <c r="I89" s="184">
        <f t="shared" si="12"/>
        <v>0.30888491353607628</v>
      </c>
      <c r="J89" s="272">
        <f t="shared" si="13"/>
        <v>2.080146273472927E-2</v>
      </c>
      <c r="K89" s="186">
        <v>329423</v>
      </c>
      <c r="L89" s="183">
        <v>292098</v>
      </c>
      <c r="M89" s="184">
        <f t="shared" si="14"/>
        <v>0.88669582876726882</v>
      </c>
      <c r="N89" s="182">
        <v>292866</v>
      </c>
      <c r="O89" s="183">
        <v>255450</v>
      </c>
      <c r="P89" s="184">
        <f t="shared" si="15"/>
        <v>0.87224191268361639</v>
      </c>
      <c r="Q89" s="184">
        <f t="shared" si="16"/>
        <v>0.12482500529252283</v>
      </c>
      <c r="R89" s="184">
        <f t="shared" si="16"/>
        <v>0.14346447445684096</v>
      </c>
      <c r="S89" s="272">
        <f t="shared" si="17"/>
        <v>1.4453916083652429E-2</v>
      </c>
    </row>
    <row r="90" spans="1:19" ht="16.5" x14ac:dyDescent="0.3">
      <c r="A90" s="181" t="s">
        <v>101</v>
      </c>
      <c r="B90" s="182">
        <v>26344</v>
      </c>
      <c r="C90" s="183">
        <v>22599</v>
      </c>
      <c r="D90" s="184">
        <f t="shared" si="10"/>
        <v>0.85784239295475251</v>
      </c>
      <c r="E90" s="182">
        <v>18352</v>
      </c>
      <c r="F90" s="183">
        <v>15949</v>
      </c>
      <c r="G90" s="184">
        <f t="shared" si="11"/>
        <v>0.86906059285091541</v>
      </c>
      <c r="H90" s="184">
        <f t="shared" si="12"/>
        <v>0.43548387096774199</v>
      </c>
      <c r="I90" s="184">
        <f t="shared" si="12"/>
        <v>0.41695404100570577</v>
      </c>
      <c r="J90" s="272">
        <f t="shared" si="13"/>
        <v>-1.1218199896162906E-2</v>
      </c>
      <c r="K90" s="186">
        <v>218448</v>
      </c>
      <c r="L90" s="183">
        <v>185181</v>
      </c>
      <c r="M90" s="184">
        <f t="shared" si="14"/>
        <v>0.84771204130960232</v>
      </c>
      <c r="N90" s="182">
        <v>179968</v>
      </c>
      <c r="O90" s="183">
        <v>150446</v>
      </c>
      <c r="P90" s="184">
        <f t="shared" si="15"/>
        <v>0.83595972617354197</v>
      </c>
      <c r="Q90" s="184">
        <f t="shared" si="16"/>
        <v>0.21381578947368429</v>
      </c>
      <c r="R90" s="184">
        <f t="shared" si="16"/>
        <v>0.23088018292277623</v>
      </c>
      <c r="S90" s="272">
        <f t="shared" si="17"/>
        <v>1.1752315136060343E-2</v>
      </c>
    </row>
    <row r="91" spans="1:19" ht="16.5" x14ac:dyDescent="0.3">
      <c r="A91" s="181" t="s">
        <v>104</v>
      </c>
      <c r="B91" s="182">
        <v>17422</v>
      </c>
      <c r="C91" s="183">
        <v>14583</v>
      </c>
      <c r="D91" s="184">
        <f t="shared" si="10"/>
        <v>0.8370451153713695</v>
      </c>
      <c r="E91" s="182">
        <v>15759</v>
      </c>
      <c r="F91" s="183">
        <v>14682</v>
      </c>
      <c r="G91" s="184">
        <f t="shared" si="11"/>
        <v>0.93165810013325723</v>
      </c>
      <c r="H91" s="184">
        <f t="shared" si="12"/>
        <v>0.10552700044419061</v>
      </c>
      <c r="I91" s="184">
        <f t="shared" si="12"/>
        <v>-6.7429505516959365E-3</v>
      </c>
      <c r="J91" s="272">
        <f t="shared" si="13"/>
        <v>-9.4612984761887731E-2</v>
      </c>
      <c r="K91" s="186">
        <v>163261</v>
      </c>
      <c r="L91" s="183">
        <v>145668</v>
      </c>
      <c r="M91" s="184">
        <f t="shared" si="14"/>
        <v>0.89224003283086595</v>
      </c>
      <c r="N91" s="182">
        <v>140169</v>
      </c>
      <c r="O91" s="183">
        <v>123234</v>
      </c>
      <c r="P91" s="184">
        <f t="shared" si="15"/>
        <v>0.87918155940329179</v>
      </c>
      <c r="Q91" s="184">
        <f t="shared" si="16"/>
        <v>0.16474398761495057</v>
      </c>
      <c r="R91" s="184">
        <f t="shared" si="16"/>
        <v>0.18204391645162854</v>
      </c>
      <c r="S91" s="272">
        <f t="shared" si="17"/>
        <v>1.3058473427574158E-2</v>
      </c>
    </row>
    <row r="92" spans="1:19" ht="16.5" x14ac:dyDescent="0.3">
      <c r="A92" s="181" t="s">
        <v>102</v>
      </c>
      <c r="B92" s="182">
        <v>16836</v>
      </c>
      <c r="C92" s="183">
        <v>15316</v>
      </c>
      <c r="D92" s="184">
        <f t="shared" si="10"/>
        <v>0.90971727251128531</v>
      </c>
      <c r="E92" s="182">
        <v>17112</v>
      </c>
      <c r="F92" s="183">
        <v>15384</v>
      </c>
      <c r="G92" s="184">
        <f t="shared" si="11"/>
        <v>0.89901823281907434</v>
      </c>
      <c r="H92" s="184">
        <f t="shared" si="12"/>
        <v>-1.6129032258064502E-2</v>
      </c>
      <c r="I92" s="184">
        <f t="shared" si="12"/>
        <v>-4.4201768070722958E-3</v>
      </c>
      <c r="J92" s="272">
        <f t="shared" si="13"/>
        <v>1.0699039692210977E-2</v>
      </c>
      <c r="K92" s="186">
        <v>166428</v>
      </c>
      <c r="L92" s="183">
        <v>147914</v>
      </c>
      <c r="M92" s="184">
        <f t="shared" si="14"/>
        <v>0.88875669959381831</v>
      </c>
      <c r="N92" s="182">
        <v>160689</v>
      </c>
      <c r="O92" s="183">
        <v>136955</v>
      </c>
      <c r="P92" s="184">
        <f t="shared" si="15"/>
        <v>0.85229853941464573</v>
      </c>
      <c r="Q92" s="184">
        <f t="shared" si="16"/>
        <v>3.5714952485857765E-2</v>
      </c>
      <c r="R92" s="184">
        <f t="shared" si="16"/>
        <v>8.0018984337921317E-2</v>
      </c>
      <c r="S92" s="272">
        <f t="shared" si="17"/>
        <v>3.6458160179172583E-2</v>
      </c>
    </row>
    <row r="93" spans="1:19" ht="16.5" x14ac:dyDescent="0.3">
      <c r="A93" s="181" t="s">
        <v>83</v>
      </c>
      <c r="B93" s="182">
        <v>14112</v>
      </c>
      <c r="C93" s="183">
        <v>11910</v>
      </c>
      <c r="D93" s="184">
        <f t="shared" si="10"/>
        <v>0.84396258503401356</v>
      </c>
      <c r="E93" s="182">
        <v>9996</v>
      </c>
      <c r="F93" s="183">
        <v>8463</v>
      </c>
      <c r="G93" s="184">
        <f t="shared" si="11"/>
        <v>0.84663865546218486</v>
      </c>
      <c r="H93" s="184">
        <f t="shared" si="12"/>
        <v>0.41176470588235303</v>
      </c>
      <c r="I93" s="184">
        <f t="shared" si="12"/>
        <v>0.40730237504431055</v>
      </c>
      <c r="J93" s="272">
        <f t="shared" si="13"/>
        <v>-2.6760704281713066E-3</v>
      </c>
      <c r="K93" s="186">
        <v>118812</v>
      </c>
      <c r="L93" s="183">
        <v>99383</v>
      </c>
      <c r="M93" s="184">
        <f t="shared" si="14"/>
        <v>0.83647274686058648</v>
      </c>
      <c r="N93" s="182">
        <v>95844</v>
      </c>
      <c r="O93" s="183">
        <v>78759</v>
      </c>
      <c r="P93" s="184">
        <f t="shared" si="15"/>
        <v>0.82174158006760989</v>
      </c>
      <c r="Q93" s="184">
        <f t="shared" si="16"/>
        <v>0.23963941404782774</v>
      </c>
      <c r="R93" s="184">
        <f t="shared" si="16"/>
        <v>0.26186213639076161</v>
      </c>
      <c r="S93" s="272">
        <f t="shared" si="17"/>
        <v>1.4731166792976591E-2</v>
      </c>
    </row>
    <row r="94" spans="1:19" ht="16.5" x14ac:dyDescent="0.3">
      <c r="A94" s="181" t="s">
        <v>109</v>
      </c>
      <c r="B94" s="182">
        <v>5700</v>
      </c>
      <c r="C94" s="183">
        <v>5132</v>
      </c>
      <c r="D94" s="184">
        <f t="shared" si="10"/>
        <v>0.90035087719298246</v>
      </c>
      <c r="E94" s="182">
        <v>3250</v>
      </c>
      <c r="F94" s="183">
        <v>2538</v>
      </c>
      <c r="G94" s="184">
        <f t="shared" si="11"/>
        <v>0.78092307692307694</v>
      </c>
      <c r="H94" s="184">
        <f t="shared" si="12"/>
        <v>0.75384615384615383</v>
      </c>
      <c r="I94" s="184">
        <f t="shared" si="12"/>
        <v>1.0220646178092987</v>
      </c>
      <c r="J94" s="272">
        <f t="shared" si="13"/>
        <v>0.11942780026990552</v>
      </c>
      <c r="K94" s="186">
        <v>35800</v>
      </c>
      <c r="L94" s="183">
        <v>26128</v>
      </c>
      <c r="M94" s="184">
        <f t="shared" si="14"/>
        <v>0.72983240223463686</v>
      </c>
      <c r="N94" s="182">
        <v>32500</v>
      </c>
      <c r="O94" s="183">
        <v>23007</v>
      </c>
      <c r="P94" s="184">
        <f t="shared" si="15"/>
        <v>0.70790769230769235</v>
      </c>
      <c r="Q94" s="184">
        <f t="shared" si="16"/>
        <v>0.10153846153846158</v>
      </c>
      <c r="R94" s="184">
        <f t="shared" si="16"/>
        <v>0.1356543660625027</v>
      </c>
      <c r="S94" s="272">
        <f t="shared" si="17"/>
        <v>2.1924709926944508E-2</v>
      </c>
    </row>
    <row r="95" spans="1:19" ht="16.5" x14ac:dyDescent="0.3">
      <c r="A95" s="181" t="s">
        <v>99</v>
      </c>
      <c r="B95" s="182">
        <v>0</v>
      </c>
      <c r="C95" s="183">
        <v>0</v>
      </c>
      <c r="D95" s="184" t="str">
        <f t="shared" si="10"/>
        <v/>
      </c>
      <c r="E95" s="182">
        <v>0</v>
      </c>
      <c r="F95" s="183">
        <v>0</v>
      </c>
      <c r="G95" s="184" t="str">
        <f t="shared" si="11"/>
        <v/>
      </c>
      <c r="H95" s="184" t="str">
        <f t="shared" si="12"/>
        <v/>
      </c>
      <c r="I95" s="184" t="str">
        <f t="shared" si="12"/>
        <v/>
      </c>
      <c r="J95" s="272" t="str">
        <f t="shared" si="13"/>
        <v/>
      </c>
      <c r="K95" s="186">
        <v>0</v>
      </c>
      <c r="L95" s="183">
        <v>0</v>
      </c>
      <c r="M95" s="184" t="str">
        <f t="shared" si="14"/>
        <v/>
      </c>
      <c r="N95" s="182">
        <v>144</v>
      </c>
      <c r="O95" s="183">
        <v>7</v>
      </c>
      <c r="P95" s="184">
        <f t="shared" si="15"/>
        <v>4.8611111111111112E-2</v>
      </c>
      <c r="Q95" s="184">
        <f t="shared" si="16"/>
        <v>-1</v>
      </c>
      <c r="R95" s="184">
        <f t="shared" si="16"/>
        <v>-1</v>
      </c>
      <c r="S95" s="272" t="str">
        <f t="shared" si="17"/>
        <v/>
      </c>
    </row>
    <row r="96" spans="1:19" ht="16.5" x14ac:dyDescent="0.3">
      <c r="A96" s="181" t="s">
        <v>459</v>
      </c>
      <c r="B96" s="182">
        <v>0</v>
      </c>
      <c r="C96" s="183">
        <v>0</v>
      </c>
      <c r="D96" s="184" t="str">
        <f t="shared" si="10"/>
        <v/>
      </c>
      <c r="E96" s="182">
        <v>0</v>
      </c>
      <c r="F96" s="183">
        <v>0</v>
      </c>
      <c r="G96" s="184" t="str">
        <f t="shared" si="11"/>
        <v/>
      </c>
      <c r="H96" s="184" t="str">
        <f t="shared" si="12"/>
        <v/>
      </c>
      <c r="I96" s="184" t="str">
        <f t="shared" si="12"/>
        <v/>
      </c>
      <c r="J96" s="272" t="str">
        <f t="shared" si="13"/>
        <v/>
      </c>
      <c r="K96" s="186">
        <v>0</v>
      </c>
      <c r="L96" s="183">
        <v>0</v>
      </c>
      <c r="M96" s="184" t="str">
        <f t="shared" si="14"/>
        <v/>
      </c>
      <c r="N96" s="182">
        <v>240</v>
      </c>
      <c r="O96" s="183">
        <v>0</v>
      </c>
      <c r="P96" s="184">
        <f t="shared" si="15"/>
        <v>0</v>
      </c>
      <c r="Q96" s="184">
        <f t="shared" si="16"/>
        <v>-1</v>
      </c>
      <c r="R96" s="184" t="str">
        <f t="shared" si="16"/>
        <v/>
      </c>
      <c r="S96" s="272" t="str">
        <f t="shared" si="17"/>
        <v/>
      </c>
    </row>
    <row r="97" spans="1:19" ht="16.5" x14ac:dyDescent="0.3">
      <c r="A97" s="181" t="s">
        <v>451</v>
      </c>
      <c r="B97" s="182">
        <v>0</v>
      </c>
      <c r="C97" s="183">
        <v>0</v>
      </c>
      <c r="D97" s="184" t="str">
        <f t="shared" si="10"/>
        <v/>
      </c>
      <c r="E97" s="182">
        <v>0</v>
      </c>
      <c r="F97" s="183">
        <v>0</v>
      </c>
      <c r="G97" s="184" t="str">
        <f t="shared" si="11"/>
        <v/>
      </c>
      <c r="H97" s="184" t="str">
        <f t="shared" si="12"/>
        <v/>
      </c>
      <c r="I97" s="184" t="str">
        <f t="shared" si="12"/>
        <v/>
      </c>
      <c r="J97" s="272" t="str">
        <f t="shared" si="13"/>
        <v/>
      </c>
      <c r="K97" s="186">
        <v>240</v>
      </c>
      <c r="L97" s="183">
        <v>196</v>
      </c>
      <c r="M97" s="184">
        <f t="shared" si="14"/>
        <v>0.81666666666666665</v>
      </c>
      <c r="N97" s="182">
        <v>80</v>
      </c>
      <c r="O97" s="183">
        <v>68</v>
      </c>
      <c r="P97" s="184">
        <f t="shared" si="15"/>
        <v>0.85</v>
      </c>
      <c r="Q97" s="184">
        <f t="shared" si="16"/>
        <v>2</v>
      </c>
      <c r="R97" s="184">
        <f t="shared" si="16"/>
        <v>1.8823529411764706</v>
      </c>
      <c r="S97" s="272">
        <f t="shared" si="17"/>
        <v>-3.3333333333333326E-2</v>
      </c>
    </row>
    <row r="98" spans="1:19" ht="16.5" x14ac:dyDescent="0.3">
      <c r="A98" s="181" t="s">
        <v>454</v>
      </c>
      <c r="B98" s="182">
        <v>0</v>
      </c>
      <c r="C98" s="183">
        <v>0</v>
      </c>
      <c r="D98" s="184" t="str">
        <f t="shared" si="10"/>
        <v/>
      </c>
      <c r="E98" s="182">
        <v>0</v>
      </c>
      <c r="F98" s="183">
        <v>0</v>
      </c>
      <c r="G98" s="184" t="str">
        <f t="shared" si="11"/>
        <v/>
      </c>
      <c r="H98" s="184" t="str">
        <f t="shared" si="12"/>
        <v/>
      </c>
      <c r="I98" s="184" t="str">
        <f t="shared" si="12"/>
        <v/>
      </c>
      <c r="J98" s="272" t="str">
        <f t="shared" si="13"/>
        <v/>
      </c>
      <c r="K98" s="186">
        <v>0</v>
      </c>
      <c r="L98" s="183">
        <v>0</v>
      </c>
      <c r="M98" s="184" t="str">
        <f t="shared" si="14"/>
        <v/>
      </c>
      <c r="N98" s="182">
        <v>88</v>
      </c>
      <c r="O98" s="183">
        <v>86</v>
      </c>
      <c r="P98" s="184">
        <f t="shared" si="15"/>
        <v>0.97727272727272729</v>
      </c>
      <c r="Q98" s="184">
        <f t="shared" si="16"/>
        <v>-1</v>
      </c>
      <c r="R98" s="184">
        <f t="shared" si="16"/>
        <v>-1</v>
      </c>
      <c r="S98" s="272" t="str">
        <f t="shared" si="17"/>
        <v/>
      </c>
    </row>
    <row r="99" spans="1:19" ht="17.25" thickBot="1" x14ac:dyDescent="0.35">
      <c r="A99" s="181" t="s">
        <v>456</v>
      </c>
      <c r="B99" s="182">
        <v>0</v>
      </c>
      <c r="C99" s="183">
        <v>0</v>
      </c>
      <c r="D99" s="184" t="str">
        <f t="shared" si="10"/>
        <v/>
      </c>
      <c r="E99" s="182">
        <v>0</v>
      </c>
      <c r="F99" s="183">
        <v>0</v>
      </c>
      <c r="G99" s="184" t="str">
        <f t="shared" si="11"/>
        <v/>
      </c>
      <c r="H99" s="184" t="str">
        <f t="shared" si="12"/>
        <v/>
      </c>
      <c r="I99" s="184" t="str">
        <f t="shared" si="12"/>
        <v/>
      </c>
      <c r="J99" s="272" t="str">
        <f t="shared" si="13"/>
        <v/>
      </c>
      <c r="K99" s="186">
        <v>1042</v>
      </c>
      <c r="L99" s="183">
        <v>342</v>
      </c>
      <c r="M99" s="184">
        <f t="shared" si="14"/>
        <v>0.32821497120921306</v>
      </c>
      <c r="N99" s="182">
        <v>0</v>
      </c>
      <c r="O99" s="183">
        <v>0</v>
      </c>
      <c r="P99" s="184" t="str">
        <f t="shared" si="15"/>
        <v/>
      </c>
      <c r="Q99" s="184" t="str">
        <f t="shared" si="16"/>
        <v/>
      </c>
      <c r="R99" s="184" t="str">
        <f t="shared" si="16"/>
        <v/>
      </c>
      <c r="S99" s="272" t="str">
        <f t="shared" si="17"/>
        <v/>
      </c>
    </row>
    <row r="100" spans="1:19" ht="15.75" thickTop="1" x14ac:dyDescent="0.25">
      <c r="A100" s="228" t="s">
        <v>246</v>
      </c>
      <c r="B100" s="229">
        <v>44069</v>
      </c>
      <c r="C100" s="230">
        <v>34527</v>
      </c>
      <c r="D100" s="231">
        <f t="shared" si="10"/>
        <v>0.78347591277315121</v>
      </c>
      <c r="E100" s="229">
        <v>45563</v>
      </c>
      <c r="F100" s="230">
        <v>34317</v>
      </c>
      <c r="G100" s="231">
        <f t="shared" si="11"/>
        <v>0.75317691986919211</v>
      </c>
      <c r="H100" s="231">
        <f t="shared" si="12"/>
        <v>-3.2789763623993107E-2</v>
      </c>
      <c r="I100" s="231">
        <f t="shared" si="12"/>
        <v>6.1194160328699176E-3</v>
      </c>
      <c r="J100" s="275">
        <f t="shared" si="13"/>
        <v>3.0298992903959099E-2</v>
      </c>
      <c r="K100" s="232">
        <v>500989</v>
      </c>
      <c r="L100" s="230">
        <v>401036</v>
      </c>
      <c r="M100" s="231">
        <f t="shared" si="14"/>
        <v>0.80048863348297072</v>
      </c>
      <c r="N100" s="229">
        <v>468407</v>
      </c>
      <c r="O100" s="230">
        <v>380528</v>
      </c>
      <c r="P100" s="231">
        <f t="shared" si="15"/>
        <v>0.81238751769294648</v>
      </c>
      <c r="Q100" s="231">
        <f t="shared" si="16"/>
        <v>6.9559165426648084E-2</v>
      </c>
      <c r="R100" s="231">
        <f t="shared" si="16"/>
        <v>5.3893537400664382E-2</v>
      </c>
      <c r="S100" s="275">
        <f t="shared" si="17"/>
        <v>-1.1898884209975757E-2</v>
      </c>
    </row>
    <row r="101" spans="1:19" ht="16.5" x14ac:dyDescent="0.3">
      <c r="A101" s="181" t="s">
        <v>84</v>
      </c>
      <c r="B101" s="182">
        <v>28981</v>
      </c>
      <c r="C101" s="183">
        <v>22280</v>
      </c>
      <c r="D101" s="184">
        <f t="shared" si="10"/>
        <v>0.7687795452192816</v>
      </c>
      <c r="E101" s="182">
        <v>12583</v>
      </c>
      <c r="F101" s="183">
        <v>9761</v>
      </c>
      <c r="G101" s="184">
        <f t="shared" si="11"/>
        <v>0.7757291583883017</v>
      </c>
      <c r="H101" s="184">
        <f t="shared" si="12"/>
        <v>1.3031868393864738</v>
      </c>
      <c r="I101" s="184">
        <f t="shared" si="12"/>
        <v>1.2825530171089028</v>
      </c>
      <c r="J101" s="272">
        <f t="shared" si="13"/>
        <v>-6.9496131690200968E-3</v>
      </c>
      <c r="K101" s="186">
        <v>258161</v>
      </c>
      <c r="L101" s="183">
        <v>209442</v>
      </c>
      <c r="M101" s="184">
        <f t="shared" si="14"/>
        <v>0.81128443103334735</v>
      </c>
      <c r="N101" s="182">
        <v>244070</v>
      </c>
      <c r="O101" s="183">
        <v>205226</v>
      </c>
      <c r="P101" s="184">
        <f t="shared" si="15"/>
        <v>0.84084893678043182</v>
      </c>
      <c r="Q101" s="184">
        <f t="shared" si="16"/>
        <v>5.7733437128692611E-2</v>
      </c>
      <c r="R101" s="184">
        <f t="shared" si="16"/>
        <v>2.0543206026526928E-2</v>
      </c>
      <c r="S101" s="272">
        <f t="shared" si="17"/>
        <v>-2.9564505747084469E-2</v>
      </c>
    </row>
    <row r="102" spans="1:19" ht="16.5" x14ac:dyDescent="0.3">
      <c r="A102" s="181" t="s">
        <v>86</v>
      </c>
      <c r="B102" s="182">
        <v>8340</v>
      </c>
      <c r="C102" s="183">
        <v>7018</v>
      </c>
      <c r="D102" s="184">
        <f t="shared" si="10"/>
        <v>0.84148681055155872</v>
      </c>
      <c r="E102" s="182">
        <v>25020</v>
      </c>
      <c r="F102" s="183">
        <v>19067</v>
      </c>
      <c r="G102" s="184">
        <f t="shared" si="11"/>
        <v>0.76207034372502003</v>
      </c>
      <c r="H102" s="184">
        <f t="shared" si="12"/>
        <v>-0.66666666666666674</v>
      </c>
      <c r="I102" s="184">
        <f t="shared" si="12"/>
        <v>-0.6319295117218231</v>
      </c>
      <c r="J102" s="272">
        <f t="shared" si="13"/>
        <v>7.941646682653869E-2</v>
      </c>
      <c r="K102" s="186">
        <v>162331</v>
      </c>
      <c r="L102" s="183">
        <v>127497</v>
      </c>
      <c r="M102" s="184">
        <f t="shared" si="14"/>
        <v>0.78541375338043873</v>
      </c>
      <c r="N102" s="182">
        <v>134550</v>
      </c>
      <c r="O102" s="183">
        <v>107594</v>
      </c>
      <c r="P102" s="184">
        <f t="shared" si="15"/>
        <v>0.79965811965811961</v>
      </c>
      <c r="Q102" s="184">
        <f t="shared" si="16"/>
        <v>0.20647342995169082</v>
      </c>
      <c r="R102" s="184">
        <f t="shared" si="16"/>
        <v>0.18498243396471925</v>
      </c>
      <c r="S102" s="272">
        <f t="shared" si="17"/>
        <v>-1.4244366277680887E-2</v>
      </c>
    </row>
    <row r="103" spans="1:19" ht="16.5" x14ac:dyDescent="0.3">
      <c r="A103" s="181" t="s">
        <v>85</v>
      </c>
      <c r="B103" s="182">
        <v>6676</v>
      </c>
      <c r="C103" s="183">
        <v>5206</v>
      </c>
      <c r="D103" s="184">
        <f t="shared" si="10"/>
        <v>0.77980826842420614</v>
      </c>
      <c r="E103" s="182">
        <v>4828</v>
      </c>
      <c r="F103" s="183">
        <v>3602</v>
      </c>
      <c r="G103" s="184">
        <f t="shared" si="11"/>
        <v>0.74606462303231147</v>
      </c>
      <c r="H103" s="184">
        <f t="shared" si="12"/>
        <v>0.38276719138359572</v>
      </c>
      <c r="I103" s="184">
        <f t="shared" si="12"/>
        <v>0.44530816213214885</v>
      </c>
      <c r="J103" s="272">
        <f t="shared" si="13"/>
        <v>3.3743645391894672E-2</v>
      </c>
      <c r="K103" s="186">
        <v>63416</v>
      </c>
      <c r="L103" s="183">
        <v>52255</v>
      </c>
      <c r="M103" s="184">
        <f t="shared" si="14"/>
        <v>0.82400340608048439</v>
      </c>
      <c r="N103" s="182">
        <v>48964</v>
      </c>
      <c r="O103" s="183">
        <v>37634</v>
      </c>
      <c r="P103" s="184">
        <f t="shared" si="15"/>
        <v>0.76860550608610412</v>
      </c>
      <c r="Q103" s="184">
        <f t="shared" si="16"/>
        <v>0.29515562454047872</v>
      </c>
      <c r="R103" s="184">
        <f t="shared" si="16"/>
        <v>0.38850507519795929</v>
      </c>
      <c r="S103" s="272">
        <f t="shared" si="17"/>
        <v>5.5397899994380273E-2</v>
      </c>
    </row>
    <row r="104" spans="1:19" ht="16.5" x14ac:dyDescent="0.3">
      <c r="A104" s="181" t="s">
        <v>461</v>
      </c>
      <c r="B104" s="182">
        <v>72</v>
      </c>
      <c r="C104" s="183">
        <v>23</v>
      </c>
      <c r="D104" s="184">
        <f t="shared" si="10"/>
        <v>0.31944444444444442</v>
      </c>
      <c r="E104" s="182">
        <v>0</v>
      </c>
      <c r="F104" s="183">
        <v>0</v>
      </c>
      <c r="G104" s="184" t="str">
        <f t="shared" si="11"/>
        <v/>
      </c>
      <c r="H104" s="184" t="str">
        <f t="shared" si="12"/>
        <v/>
      </c>
      <c r="I104" s="184" t="str">
        <f t="shared" si="12"/>
        <v/>
      </c>
      <c r="J104" s="272" t="str">
        <f t="shared" si="13"/>
        <v/>
      </c>
      <c r="K104" s="186">
        <v>338</v>
      </c>
      <c r="L104" s="183">
        <v>107</v>
      </c>
      <c r="M104" s="184">
        <f t="shared" si="14"/>
        <v>0.31656804733727811</v>
      </c>
      <c r="N104" s="182">
        <v>0</v>
      </c>
      <c r="O104" s="183">
        <v>0</v>
      </c>
      <c r="P104" s="184" t="str">
        <f t="shared" si="15"/>
        <v/>
      </c>
      <c r="Q104" s="184" t="str">
        <f t="shared" si="16"/>
        <v/>
      </c>
      <c r="R104" s="184" t="str">
        <f t="shared" si="16"/>
        <v/>
      </c>
      <c r="S104" s="272" t="str">
        <f t="shared" si="17"/>
        <v/>
      </c>
    </row>
    <row r="105" spans="1:19" ht="16.5" x14ac:dyDescent="0.3">
      <c r="A105" s="181" t="s">
        <v>404</v>
      </c>
      <c r="B105" s="182">
        <v>0</v>
      </c>
      <c r="C105" s="183">
        <v>0</v>
      </c>
      <c r="D105" s="184" t="str">
        <f t="shared" si="10"/>
        <v/>
      </c>
      <c r="E105" s="182">
        <v>0</v>
      </c>
      <c r="F105" s="183">
        <v>0</v>
      </c>
      <c r="G105" s="184" t="str">
        <f t="shared" si="11"/>
        <v/>
      </c>
      <c r="H105" s="184" t="str">
        <f t="shared" si="12"/>
        <v/>
      </c>
      <c r="I105" s="184" t="str">
        <f t="shared" si="12"/>
        <v/>
      </c>
      <c r="J105" s="272" t="str">
        <f t="shared" si="13"/>
        <v/>
      </c>
      <c r="K105" s="186">
        <v>0</v>
      </c>
      <c r="L105" s="183">
        <v>0</v>
      </c>
      <c r="M105" s="184" t="str">
        <f t="shared" si="14"/>
        <v/>
      </c>
      <c r="N105" s="182">
        <v>4947</v>
      </c>
      <c r="O105" s="183">
        <v>2520</v>
      </c>
      <c r="P105" s="184">
        <f t="shared" si="15"/>
        <v>0.50939963614311701</v>
      </c>
      <c r="Q105" s="184">
        <f t="shared" si="16"/>
        <v>-1</v>
      </c>
      <c r="R105" s="184">
        <f t="shared" si="16"/>
        <v>-1</v>
      </c>
      <c r="S105" s="272" t="str">
        <f t="shared" si="17"/>
        <v/>
      </c>
    </row>
    <row r="106" spans="1:19" ht="16.5" x14ac:dyDescent="0.3">
      <c r="A106" s="181" t="s">
        <v>448</v>
      </c>
      <c r="B106" s="182">
        <v>0</v>
      </c>
      <c r="C106" s="183">
        <v>0</v>
      </c>
      <c r="D106" s="184" t="str">
        <f t="shared" si="10"/>
        <v/>
      </c>
      <c r="E106" s="182">
        <v>0</v>
      </c>
      <c r="F106" s="183">
        <v>0</v>
      </c>
      <c r="G106" s="184" t="str">
        <f t="shared" si="11"/>
        <v/>
      </c>
      <c r="H106" s="184" t="str">
        <f t="shared" si="12"/>
        <v/>
      </c>
      <c r="I106" s="184" t="str">
        <f t="shared" si="12"/>
        <v/>
      </c>
      <c r="J106" s="272" t="str">
        <f t="shared" si="13"/>
        <v/>
      </c>
      <c r="K106" s="186">
        <v>0</v>
      </c>
      <c r="L106" s="183">
        <v>0</v>
      </c>
      <c r="M106" s="184" t="str">
        <f t="shared" si="14"/>
        <v/>
      </c>
      <c r="N106" s="182">
        <v>258</v>
      </c>
      <c r="O106" s="183">
        <v>0</v>
      </c>
      <c r="P106" s="184">
        <f t="shared" si="15"/>
        <v>0</v>
      </c>
      <c r="Q106" s="184">
        <f t="shared" si="16"/>
        <v>-1</v>
      </c>
      <c r="R106" s="184" t="str">
        <f t="shared" si="16"/>
        <v/>
      </c>
      <c r="S106" s="272" t="str">
        <f t="shared" si="17"/>
        <v/>
      </c>
    </row>
    <row r="107" spans="1:19" ht="16.5" x14ac:dyDescent="0.3">
      <c r="A107" s="181" t="s">
        <v>403</v>
      </c>
      <c r="B107" s="182">
        <v>0</v>
      </c>
      <c r="C107" s="183">
        <v>0</v>
      </c>
      <c r="D107" s="184" t="str">
        <f t="shared" si="10"/>
        <v/>
      </c>
      <c r="E107" s="182">
        <v>0</v>
      </c>
      <c r="F107" s="183">
        <v>0</v>
      </c>
      <c r="G107" s="184" t="str">
        <f t="shared" si="11"/>
        <v/>
      </c>
      <c r="H107" s="184" t="str">
        <f t="shared" si="12"/>
        <v/>
      </c>
      <c r="I107" s="184" t="str">
        <f t="shared" si="12"/>
        <v/>
      </c>
      <c r="J107" s="272" t="str">
        <f t="shared" si="13"/>
        <v/>
      </c>
      <c r="K107" s="186">
        <v>0</v>
      </c>
      <c r="L107" s="183">
        <v>0</v>
      </c>
      <c r="M107" s="184" t="str">
        <f t="shared" si="14"/>
        <v/>
      </c>
      <c r="N107" s="182">
        <v>110</v>
      </c>
      <c r="O107" s="183">
        <v>55</v>
      </c>
      <c r="P107" s="184">
        <f t="shared" si="15"/>
        <v>0.5</v>
      </c>
      <c r="Q107" s="184">
        <f t="shared" si="16"/>
        <v>-1</v>
      </c>
      <c r="R107" s="184">
        <f t="shared" si="16"/>
        <v>-1</v>
      </c>
      <c r="S107" s="272" t="str">
        <f t="shared" si="17"/>
        <v/>
      </c>
    </row>
    <row r="108" spans="1:19" ht="16.5" x14ac:dyDescent="0.3">
      <c r="A108" s="181" t="s">
        <v>381</v>
      </c>
      <c r="B108" s="182">
        <v>0</v>
      </c>
      <c r="C108" s="183">
        <v>0</v>
      </c>
      <c r="D108" s="184" t="str">
        <f t="shared" si="10"/>
        <v/>
      </c>
      <c r="E108" s="182">
        <v>0</v>
      </c>
      <c r="F108" s="183">
        <v>0</v>
      </c>
      <c r="G108" s="184" t="str">
        <f t="shared" si="11"/>
        <v/>
      </c>
      <c r="H108" s="184" t="str">
        <f t="shared" si="12"/>
        <v/>
      </c>
      <c r="I108" s="184" t="str">
        <f t="shared" si="12"/>
        <v/>
      </c>
      <c r="J108" s="272" t="str">
        <f t="shared" si="13"/>
        <v/>
      </c>
      <c r="K108" s="186">
        <v>400</v>
      </c>
      <c r="L108" s="183">
        <v>232</v>
      </c>
      <c r="M108" s="184">
        <f t="shared" si="14"/>
        <v>0.57999999999999996</v>
      </c>
      <c r="N108" s="182">
        <v>0</v>
      </c>
      <c r="O108" s="183">
        <v>0</v>
      </c>
      <c r="P108" s="184" t="str">
        <f t="shared" si="15"/>
        <v/>
      </c>
      <c r="Q108" s="184" t="str">
        <f t="shared" si="16"/>
        <v/>
      </c>
      <c r="R108" s="184" t="str">
        <f t="shared" si="16"/>
        <v/>
      </c>
      <c r="S108" s="272" t="str">
        <f t="shared" si="17"/>
        <v/>
      </c>
    </row>
    <row r="109" spans="1:19" ht="16.5" x14ac:dyDescent="0.3">
      <c r="A109" s="181" t="s">
        <v>103</v>
      </c>
      <c r="B109" s="182">
        <v>0</v>
      </c>
      <c r="C109" s="183">
        <v>0</v>
      </c>
      <c r="D109" s="184" t="str">
        <f t="shared" si="10"/>
        <v/>
      </c>
      <c r="E109" s="182">
        <v>3132</v>
      </c>
      <c r="F109" s="183">
        <v>1887</v>
      </c>
      <c r="G109" s="184">
        <f t="shared" si="11"/>
        <v>0.60249042145593867</v>
      </c>
      <c r="H109" s="184">
        <f t="shared" si="12"/>
        <v>-1</v>
      </c>
      <c r="I109" s="184">
        <f t="shared" si="12"/>
        <v>-1</v>
      </c>
      <c r="J109" s="272" t="str">
        <f t="shared" si="13"/>
        <v/>
      </c>
      <c r="K109" s="186">
        <v>15696</v>
      </c>
      <c r="L109" s="183">
        <v>10927</v>
      </c>
      <c r="M109" s="184">
        <f t="shared" si="14"/>
        <v>0.69616462793068301</v>
      </c>
      <c r="N109" s="182">
        <v>30036</v>
      </c>
      <c r="O109" s="183">
        <v>23540</v>
      </c>
      <c r="P109" s="184">
        <f t="shared" si="15"/>
        <v>0.78372619523238785</v>
      </c>
      <c r="Q109" s="184">
        <f t="shared" si="16"/>
        <v>-0.47742708749500595</v>
      </c>
      <c r="R109" s="184">
        <f t="shared" si="16"/>
        <v>-0.53581138487680546</v>
      </c>
      <c r="S109" s="272">
        <f t="shared" si="17"/>
        <v>-8.7561567301704835E-2</v>
      </c>
    </row>
    <row r="110" spans="1:19" ht="16.5" x14ac:dyDescent="0.3">
      <c r="A110" s="181" t="s">
        <v>112</v>
      </c>
      <c r="B110" s="182">
        <v>0</v>
      </c>
      <c r="C110" s="183">
        <v>0</v>
      </c>
      <c r="D110" s="184" t="str">
        <f t="shared" si="10"/>
        <v/>
      </c>
      <c r="E110" s="182">
        <v>0</v>
      </c>
      <c r="F110" s="183">
        <v>0</v>
      </c>
      <c r="G110" s="184" t="str">
        <f t="shared" si="11"/>
        <v/>
      </c>
      <c r="H110" s="184" t="str">
        <f t="shared" si="12"/>
        <v/>
      </c>
      <c r="I110" s="184" t="str">
        <f t="shared" si="12"/>
        <v/>
      </c>
      <c r="J110" s="272" t="str">
        <f t="shared" si="13"/>
        <v/>
      </c>
      <c r="K110" s="186">
        <v>647</v>
      </c>
      <c r="L110" s="183">
        <v>576</v>
      </c>
      <c r="M110" s="184">
        <f t="shared" si="14"/>
        <v>0.89026275115919629</v>
      </c>
      <c r="N110" s="182">
        <v>0</v>
      </c>
      <c r="O110" s="183">
        <v>0</v>
      </c>
      <c r="P110" s="184" t="str">
        <f t="shared" si="15"/>
        <v/>
      </c>
      <c r="Q110" s="184" t="str">
        <f t="shared" si="16"/>
        <v/>
      </c>
      <c r="R110" s="184" t="str">
        <f t="shared" si="16"/>
        <v/>
      </c>
      <c r="S110" s="272" t="str">
        <f t="shared" si="17"/>
        <v/>
      </c>
    </row>
    <row r="111" spans="1:19" ht="17.25" thickBot="1" x14ac:dyDescent="0.35">
      <c r="A111" s="187" t="s">
        <v>99</v>
      </c>
      <c r="B111" s="188">
        <v>0</v>
      </c>
      <c r="C111" s="211">
        <v>0</v>
      </c>
      <c r="D111" s="212" t="str">
        <f t="shared" si="10"/>
        <v/>
      </c>
      <c r="E111" s="188">
        <v>0</v>
      </c>
      <c r="F111" s="211">
        <v>0</v>
      </c>
      <c r="G111" s="212" t="str">
        <f t="shared" si="11"/>
        <v/>
      </c>
      <c r="H111" s="212" t="str">
        <f t="shared" ref="H111:I111" si="18">IFERROR(B111/E111-1,"")</f>
        <v/>
      </c>
      <c r="I111" s="212" t="str">
        <f t="shared" si="18"/>
        <v/>
      </c>
      <c r="J111" s="273" t="str">
        <f t="shared" si="13"/>
        <v/>
      </c>
      <c r="K111" s="214">
        <v>0</v>
      </c>
      <c r="L111" s="211">
        <v>0</v>
      </c>
      <c r="M111" s="212" t="str">
        <f t="shared" si="14"/>
        <v/>
      </c>
      <c r="N111" s="188">
        <v>5472</v>
      </c>
      <c r="O111" s="211">
        <v>3959</v>
      </c>
      <c r="P111" s="212">
        <f t="shared" si="15"/>
        <v>0.72350146198830412</v>
      </c>
      <c r="Q111" s="212">
        <f t="shared" ref="Q111:R111" si="19">IFERROR(K111/N111-1,"")</f>
        <v>-1</v>
      </c>
      <c r="R111" s="212">
        <f t="shared" si="19"/>
        <v>-1</v>
      </c>
      <c r="S111" s="273" t="str">
        <f t="shared" si="17"/>
        <v/>
      </c>
    </row>
    <row r="112" spans="1:19" ht="15.75" thickTop="1" x14ac:dyDescent="0.25"/>
  </sheetData>
  <mergeCells count="12">
    <mergeCell ref="N6:P6"/>
    <mergeCell ref="Q6:S6"/>
    <mergeCell ref="A1:B1"/>
    <mergeCell ref="A3:S3"/>
    <mergeCell ref="A4:S4"/>
    <mergeCell ref="A5:A7"/>
    <mergeCell ref="B5:J5"/>
    <mergeCell ref="K5:S5"/>
    <mergeCell ref="B6:D6"/>
    <mergeCell ref="E6:G6"/>
    <mergeCell ref="H6:J6"/>
    <mergeCell ref="K6:M6"/>
  </mergeCells>
  <conditionalFormatting sqref="J116:J65545 S116:S65545 J3 S3">
    <cfRule type="cellIs" dxfId="96" priority="147" stopIfTrue="1" operator="lessThan">
      <formula>0</formula>
    </cfRule>
  </conditionalFormatting>
  <conditionalFormatting sqref="H8:J11 Q8:S11">
    <cfRule type="cellIs" dxfId="95" priority="148" stopIfTrue="1" operator="lessThan">
      <formula>0</formula>
    </cfRule>
    <cfRule type="cellIs" dxfId="94" priority="149" stopIfTrue="1" operator="greaterThanOrEqual">
      <formula>0</formula>
    </cfRule>
  </conditionalFormatting>
  <conditionalFormatting sqref="H12:J27 Q12:S27 Q29:S63 H29:J63 H65:J86 Q65:S86 Q88:S99 H88:J99 H101:J111 Q101:S111">
    <cfRule type="cellIs" dxfId="11" priority="9" stopIfTrue="1" operator="lessThan">
      <formula>0</formula>
    </cfRule>
    <cfRule type="cellIs" dxfId="10" priority="10" stopIfTrue="1" operator="greaterThanOrEqual">
      <formula>0</formula>
    </cfRule>
  </conditionalFormatting>
  <conditionalFormatting sqref="H28:J28 Q28:S28">
    <cfRule type="cellIs" dxfId="9" priority="7" stopIfTrue="1" operator="lessThan">
      <formula>0</formula>
    </cfRule>
    <cfRule type="cellIs" dxfId="8" priority="8" stopIfTrue="1" operator="greaterThanOrEqual">
      <formula>0</formula>
    </cfRule>
  </conditionalFormatting>
  <conditionalFormatting sqref="H64:J64 Q64:S64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H87:J87 Q87:S87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H100:J100 Q100:S100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hyperlinks>
    <hyperlink ref="A1:B1" location="INDICE!A1" display="Volver al Indice" xr:uid="{01BE6FFF-D328-4C15-BC09-89754B27FB3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Oferta y Demanda</Tema>
    <Vigencia xmlns="ae949776-4767-4226-814a-711baaeeb010">2019</Vigencia>
    <Dependencia xmlns="ae949776-4767-4226-814a-711baaeeb010">Transporte Aéreo</Dependencia>
    <Formato xmlns="ae949776-4767-4226-814a-711baaeeb010">/Style%20Library/Images/xls.svg</Formato>
    <Orden xmlns="ae949776-4767-4226-814a-711baaeeb010" xsi:nil="true"/>
  </documentManagement>
</p:properties>
</file>

<file path=customXml/itemProps1.xml><?xml version="1.0" encoding="utf-8"?>
<ds:datastoreItem xmlns:ds="http://schemas.openxmlformats.org/officeDocument/2006/customXml" ds:itemID="{E68467ED-2A63-422E-B5FF-E6C7DB6A6071}"/>
</file>

<file path=customXml/itemProps2.xml><?xml version="1.0" encoding="utf-8"?>
<ds:datastoreItem xmlns:ds="http://schemas.openxmlformats.org/officeDocument/2006/customXml" ds:itemID="{048E0D31-60A5-466B-BC32-2C1C72D5F3C8}"/>
</file>

<file path=customXml/itemProps3.xml><?xml version="1.0" encoding="utf-8"?>
<ds:datastoreItem xmlns:ds="http://schemas.openxmlformats.org/officeDocument/2006/customXml" ds:itemID="{90718D65-0E10-469C-9E6F-F944E64E39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Novedades</vt:lpstr>
      <vt:lpstr>Cuadro 2.1A</vt:lpstr>
      <vt:lpstr>Cuadro 2.1B</vt:lpstr>
      <vt:lpstr>CUADRO 2.2A</vt:lpstr>
      <vt:lpstr>CUADRO 2.2B</vt:lpstr>
      <vt:lpstr>CUADRO 2.3A</vt:lpstr>
      <vt:lpstr>CUADRO 2.3B</vt:lpstr>
      <vt:lpstr>CUADRO 2.4</vt:lpstr>
      <vt:lpstr>CUADRO 2.5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Estadisticas de Oferta y Demanda - Transporte de Pasajeros - Octubre 2019</dc:title>
  <dc:creator>Cristian Camilo Amezquita Bravo</dc:creator>
  <cp:lastModifiedBy>Camilo Andres Gomez Morales</cp:lastModifiedBy>
  <dcterms:created xsi:type="dcterms:W3CDTF">2019-08-27T13:52:26Z</dcterms:created>
  <dcterms:modified xsi:type="dcterms:W3CDTF">2019-12-09T04:33:09Z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